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165" documentId="120_S{2AC9BD13-BADA-5192-A53E-5A8FF88502F6}" xr6:coauthVersionLast="47" xr6:coauthVersionMax="47" xr10:uidLastSave="{F67FD095-45CC-4BAA-92B1-16CC75DE5041}"/>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G2" i="1"/>
  <c r="B5" i="5"/>
  <c r="G5" i="5"/>
  <c r="I5" i="5"/>
  <c r="J5" i="5"/>
  <c r="L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6" i="5"/>
  <c r="G7" i="5"/>
  <c r="G8" i="5"/>
  <c r="G9"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<sst xmlns="http://schemas.openxmlformats.org/spreadsheetml/2006/main" count="180298" uniqueCount="39132">
  <si>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</si>
  <si>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</si>
  <si>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</si>
  <si>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</si>
  <si>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</si>
  <si>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</si>
  <si>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</si>
  <si>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</si>
  <si>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</si>
  <si>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</si>
  <si>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</si>
  <si>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</si>
  <si>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</si>
  <si>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</si>
  <si>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</si>
  <si>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</si>
  <si>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</si>
  <si>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</si>
  <si>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</si>
  <si>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</si>
  <si>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</si>
  <si>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</si>
  <si>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</si>
  <si>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</si>
  <si>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</si>
  <si>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</si>
  <si>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</si>
  <si>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</si>
  <si>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</si>
  <si>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</si>
  <si>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</si>
  <si>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</si>
  <si>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</si>
  <si>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</si>
  <si>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</si>
  <si>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</si>
  <si>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</si>
  <si>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</si>
  <si>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</si>
  <si>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</si>
  <si>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</si>
  <si>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</si>
  <si>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</si>
  <si>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</si>
  <si>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</si>
  <si>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</si>
  <si>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</si>
  <si>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</si>
  <si>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</si>
  <si>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</si>
  <si>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</si>
  <si>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</si>
  <si>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</si>
  <si>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</si>
  <si>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</si>
  <si>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</si>
  <si>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</si>
  <si>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</si>
  <si>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</si>
  <si>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</si>
  <si>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</si>
  <si>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</si>
  <si>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</si>
  <si>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</si>
  <si>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</si>
  <si>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</si>
  <si>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</si>
  <si>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</si>
  <si>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</si>
  <si>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</si>
  <si>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</si>
  <si>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</si>
  <si>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</si>
  <si>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</si>
  <si>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</si>
  <si>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</si>
  <si>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</si>
  <si>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</si>
  <si>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</si>
  <si>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</si>
  <si>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</si>
  <si>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</si>
  <si>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</si>
  <si>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</si>
  <si>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</si>
  <si>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</si>
  <si>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</si>
  <si>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</si>
  <si>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</si>
  <si>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</si>
  <si>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</si>
  <si>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</si>
  <si>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</si>
  <si>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</si>
  <si>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</si>
  <si>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</si>
  <si>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</si>
  <si>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</si>
  <si>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</si>
  <si>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</si>
  <si>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</si>
  <si>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</si>
  <si>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</si>
  <si>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</si>
  <si>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</si>
  <si>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</si>
  <si>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</si>
  <si>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</si>
  <si>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</si>
  <si>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</si>
  <si>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</si>
  <si>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</si>
  <si>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</si>
  <si>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</si>
  <si>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</si>
  <si>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</si>
  <si>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</si>
  <si>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</si>
  <si>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</si>
  <si>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</si>
  <si>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</si>
  <si>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</si>
  <si>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</si>
  <si>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</si>
  <si>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</si>
  <si>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</si>
  <si>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</si>
  <si>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</si>
  <si>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</si>
  <si>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</si>
  <si>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</si>
  <si>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</si>
  <si>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</si>
  <si>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</si>
  <si>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</si>
  <si>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</si>
  <si>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</si>
  <si>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</si>
  <si>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</si>
  <si>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</si>
  <si>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</si>
  <si>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</si>
  <si>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</si>
  <si>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</si>
  <si>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</si>
  <si>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</si>
  <si>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</si>
  <si>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</si>
  <si>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</si>
  <si>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</si>
  <si>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</si>
  <si>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</si>
  <si>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</si>
  <si>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</si>
  <si>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</si>
  <si>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</si>
  <si>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</si>
  <si>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</si>
  <si>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</si>
  <si>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</si>
  <si>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</si>
  <si>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</si>
  <si>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</si>
  <si>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</si>
  <si>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</si>
  <si>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</si>
  <si>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</si>
  <si>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</si>
  <si>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</si>
  <si>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</si>
  <si>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</si>
  <si>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</si>
  <si>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</si>
  <si>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</si>
  <si>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</si>
  <si>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</si>
  <si>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</si>
  <si>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</si>
  <si>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</si>
  <si>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</si>
  <si>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</si>
  <si>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</si>
  <si>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</si>
  <si>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</si>
  <si>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</si>
  <si>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</si>
  <si>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</si>
  <si>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</si>
  <si>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</si>
  <si>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</si>
  <si>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</si>
  <si>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</si>
  <si>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</si>
  <si>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</si>
  <si>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</si>
  <si>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</si>
  <si>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</si>
  <si>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</si>
  <si>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</si>
  <si>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</si>
  <si>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</si>
  <si>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</si>
  <si>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</si>
  <si>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</si>
  <si>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</si>
  <si>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</si>
  <si>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</si>
  <si>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</si>
  <si>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</si>
  <si>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</si>
  <si>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</si>
  <si>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</si>
  <si>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</si>
  <si>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</si>
  <si>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</si>
  <si>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</si>
  <si>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</si>
  <si>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</si>
  <si>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</si>
  <si>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</si>
  <si>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</si>
  <si>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</si>
  <si>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</si>
  <si>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</si>
  <si>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</si>
  <si>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</si>
  <si>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</si>
  <si>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</si>
  <si>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</si>
  <si>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</si>
  <si>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</si>
  <si>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</si>
  <si>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</si>
  <si>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</si>
  <si>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</si>
  <si>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</si>
  <si>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</si>
  <si>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</si>
  <si>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</si>
  <si>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</si>
  <si>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</si>
  <si>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</si>
  <si>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</si>
  <si>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</si>
  <si>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</si>
  <si>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</si>
  <si>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</si>
  <si>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</si>
  <si>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</si>
  <si>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</si>
  <si>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</si>
  <si>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</si>
  <si>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</si>
  <si>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</si>
  <si>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</si>
  <si>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</si>
  <si>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</si>
  <si>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</si>
  <si>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</si>
  <si>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</si>
  <si>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</si>
  <si>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</si>
  <si>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</si>
  <si>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</si>
  <si>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</si>
  <si>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</si>
  <si>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</si>
  <si>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</si>
  <si>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</si>
  <si>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</si>
  <si>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</si>
  <si>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</si>
  <si>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</si>
  <si>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</si>
  <si>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</si>
  <si>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</si>
  <si>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</si>
  <si>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</si>
  <si>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</si>
  <si>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</si>
  <si>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</si>
  <si>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</si>
  <si>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</si>
  <si>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</si>
  <si>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</si>
  <si>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</si>
  <si>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</si>
  <si>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</si>
  <si>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</si>
  <si>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</si>
  <si>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</si>
  <si>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</si>
  <si>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</si>
  <si>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</si>
  <si>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</si>
  <si>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</si>
  <si>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</si>
  <si>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</si>
  <si>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</si>
  <si>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</si>
  <si>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</si>
  <si>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</si>
  <si>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</si>
  <si>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</si>
  <si>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</si>
  <si>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</si>
  <si>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</si>
  <si>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</si>
  <si>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</si>
  <si>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</si>
  <si>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</si>
  <si>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</si>
  <si>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</si>
  <si>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</si>
  <si>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</si>
  <si>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</si>
  <si>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</si>
  <si>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</si>
  <si>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</si>
  <si>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</si>
  <si>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</si>
  <si>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</si>
  <si>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</si>
  <si>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</si>
  <si>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</si>
  <si>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</si>
  <si>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</si>
  <si>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</si>
  <si>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</si>
  <si>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</si>
  <si>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</si>
  <si>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</si>
  <si>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</si>
  <si>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</si>
  <si>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</si>
  <si>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</si>
  <si>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</si>
  <si>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</si>
  <si>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</si>
  <si>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</si>
  <si>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</si>
  <si>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</si>
  <si>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</si>
  <si>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</si>
  <si>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</si>
  <si>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</si>
  <si>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</si>
  <si>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</si>
  <si>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</si>
  <si>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</si>
  <si>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</si>
  <si>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</si>
  <si>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</si>
  <si>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</si>
  <si>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</si>
  <si>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</si>
  <si>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</si>
  <si>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</si>
  <si>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</si>
  <si>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</si>
  <si>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</si>
  <si>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</si>
  <si>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</si>
  <si>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</si>
  <si>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</si>
  <si>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</si>
  <si>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</si>
  <si>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</si>
  <si>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</si>
  <si>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</si>
  <si>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</si>
  <si>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</si>
  <si>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</si>
  <si>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</si>
  <si>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</si>
  <si>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</si>
  <si>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</si>
  <si>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</si>
  <si>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</si>
  <si>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</si>
  <si>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</si>
  <si>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</si>
  <si>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</si>
  <si>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</si>
  <si>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</si>
  <si>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</si>
  <si>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</si>
  <si>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</si>
  <si>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</si>
  <si>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</si>
  <si>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</si>
  <si>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</si>
  <si>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</si>
  <si>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</si>
  <si>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</si>
  <si>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</si>
  <si>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</si>
  <si>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</si>
  <si>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</si>
  <si>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</si>
  <si>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</si>
  <si>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</si>
  <si>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</si>
  <si>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</si>
  <si>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</si>
  <si>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</si>
  <si>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</si>
  <si>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</si>
  <si>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</si>
  <si>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</si>
  <si>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</si>
  <si>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</si>
  <si>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</si>
  <si>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</si>
  <si>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</si>
  <si>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</si>
  <si>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</si>
  <si>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</si>
  <si>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</si>
  <si>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</si>
  <si>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</si>
  <si>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</si>
  <si>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</si>
  <si>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</si>
  <si>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</si>
  <si>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</si>
  <si>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</si>
  <si>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</si>
  <si>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</si>
  <si>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</si>
  <si>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</si>
  <si>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</si>
  <si>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</si>
  <si>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</si>
  <si>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</si>
  <si>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</si>
  <si>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</si>
  <si>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</si>
  <si>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</si>
  <si>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</si>
  <si>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</si>
  <si>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</si>
  <si>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</si>
  <si>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</si>
  <si>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</si>
  <si>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</si>
  <si>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</si>
  <si>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</si>
  <si>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</si>
  <si>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</si>
  <si>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</si>
  <si>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</si>
  <si>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</si>
  <si>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</si>
  <si>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</si>
  <si>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</si>
  <si>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</si>
  <si>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</si>
  <si>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</si>
  <si>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</si>
  <si>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</si>
  <si>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</si>
  <si>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</si>
  <si>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</si>
  <si>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</si>
  <si>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</si>
  <si>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</si>
  <si>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</si>
  <si>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</si>
  <si>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</si>
  <si>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</si>
  <si>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</si>
  <si>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</si>
  <si>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</si>
  <si>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</si>
  <si>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</si>
  <si>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</si>
  <si>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</si>
  <si>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</si>
  <si>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</si>
  <si>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</si>
  <si>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</si>
  <si>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</si>
  <si>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</si>
  <si>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</si>
  <si>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</si>
  <si>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</si>
  <si>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</si>
  <si>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</si>
  <si>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</si>
  <si>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</si>
  <si>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</si>
  <si>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</si>
  <si>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</si>
  <si>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</si>
  <si>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</si>
  <si>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</si>
  <si>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</si>
  <si>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</si>
  <si>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</si>
  <si>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</si>
  <si>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</si>
  <si>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</si>
  <si>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</si>
  <si>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</si>
  <si>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</si>
  <si>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</si>
  <si>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</si>
  <si>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</si>
  <si>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</si>
  <si>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</si>
  <si>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</si>
  <si>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</si>
  <si>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</si>
  <si>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</si>
  <si>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</si>
  <si>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</si>
  <si>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</si>
  <si>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</si>
  <si>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</si>
  <si>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</si>
  <si>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</si>
  <si>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</si>
  <si>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</si>
  <si>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</si>
  <si>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</si>
  <si>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</si>
  <si>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</si>
  <si>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</si>
  <si>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</si>
  <si>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</si>
  <si>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</si>
  <si>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</si>
  <si>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</si>
  <si>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</si>
  <si>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</si>
  <si>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</si>
  <si>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</si>
  <si>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</si>
  <si>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</si>
  <si>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</si>
  <si>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</si>
  <si>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</si>
  <si>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</si>
  <si>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</si>
  <si>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</si>
  <si>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</si>
  <si>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</si>
  <si>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</si>
  <si>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</si>
  <si>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</si>
  <si>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</si>
  <si>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</si>
  <si>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</si>
  <si>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</si>
  <si>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</si>
  <si>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</si>
  <si>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</si>
  <si>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</si>
  <si>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</si>
  <si>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</si>
  <si>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</si>
  <si>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</si>
  <si>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</si>
  <si>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</si>
  <si>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</si>
  <si>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</si>
  <si>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</si>
  <si>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</si>
  <si>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</si>
  <si>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</si>
  <si>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</si>
  <si>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</si>
  <si>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</si>
  <si>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</si>
  <si>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</si>
  <si>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</si>
  <si>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</si>
  <si>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</si>
  <si>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</si>
  <si>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</si>
  <si>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</si>
  <si>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</si>
  <si>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</si>
  <si>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</si>
  <si>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</si>
  <si>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</si>
  <si>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</si>
  <si>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</si>
  <si>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</si>
  <si>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</si>
  <si>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</si>
  <si>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</si>
  <si>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</si>
  <si>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</si>
  <si>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</si>
  <si>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</si>
  <si>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</si>
  <si>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</si>
  <si>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</si>
  <si>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</si>
  <si>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</si>
  <si>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</si>
  <si>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</si>
  <si>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</si>
  <si>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</si>
  <si>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</si>
  <si>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</si>
  <si>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</si>
  <si>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</si>
  <si>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</si>
  <si>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</si>
  <si>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</si>
  <si>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</si>
  <si>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</si>
  <si>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</si>
  <si>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</si>
  <si>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</si>
  <si>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</si>
  <si>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</si>
  <si>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</si>
  <si>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</si>
  <si>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</si>
  <si>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</si>
  <si>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</si>
  <si>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</si>
  <si>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</si>
  <si>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</si>
  <si>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</si>
  <si>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</si>
  <si>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</si>
  <si>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</si>
  <si>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</si>
  <si>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</si>
  <si>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</si>
  <si>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</si>
  <si>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</si>
  <si>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</si>
  <si>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</si>
  <si>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</si>
  <si>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</si>
  <si>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</si>
  <si>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</si>
  <si>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</si>
  <si>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</si>
  <si>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</si>
  <si>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</si>
  <si>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</si>
  <si>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</si>
  <si>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</si>
  <si>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</si>
  <si>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</si>
  <si>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</si>
  <si>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</si>
  <si>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</si>
  <si>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</si>
  <si>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</si>
  <si>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</si>
  <si>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</si>
  <si>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</si>
  <si>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</si>
  <si>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</si>
  <si>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</si>
  <si>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</si>
  <si>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</si>
  <si>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</si>
  <si>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</si>
  <si>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</si>
  <si>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</si>
  <si>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</si>
  <si>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</si>
  <si>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</si>
  <si>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</si>
  <si>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</si>
  <si>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</si>
  <si>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</si>
  <si>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</si>
  <si>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</si>
  <si>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</si>
  <si>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</si>
  <si>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</si>
  <si>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</si>
  <si>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</si>
  <si>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</si>
  <si>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</si>
  <si>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</si>
  <si>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</si>
  <si>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</si>
  <si>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</si>
  <si>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</si>
  <si>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</si>
  <si>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</si>
  <si>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</si>
  <si>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</si>
  <si>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</si>
  <si>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</si>
  <si>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</si>
  <si>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</si>
  <si>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</si>
  <si>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</si>
  <si>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</si>
  <si>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</si>
  <si>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</si>
  <si>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</si>
  <si>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</si>
  <si>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</si>
  <si>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</si>
  <si>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</si>
  <si>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</si>
  <si>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</si>
  <si>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</si>
  <si>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</si>
  <si>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</si>
  <si>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</si>
  <si>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</si>
  <si>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</si>
  <si>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</si>
  <si>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</si>
  <si>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</si>
  <si>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</si>
  <si>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</si>
  <si>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</si>
  <si>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</si>
  <si>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</si>
  <si>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</si>
  <si>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</si>
  <si>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</si>
  <si>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</si>
  <si>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</si>
  <si>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</si>
  <si>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</si>
  <si>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</si>
  <si>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</si>
  <si>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</si>
  <si>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</si>
  <si>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</si>
  <si>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</si>
  <si>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</si>
  <si>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</si>
  <si>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</si>
  <si>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</si>
  <si>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</si>
  <si>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</si>
  <si>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</si>
  <si>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</si>
  <si>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</si>
  <si>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</si>
  <si>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</si>
  <si>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</si>
  <si>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</si>
  <si>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</si>
  <si>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</si>
  <si>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</si>
  <si>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</si>
  <si>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</si>
  <si>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</si>
  <si>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</si>
  <si>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</si>
  <si>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</si>
  <si>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</si>
  <si>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</si>
  <si>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</si>
  <si>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</si>
  <si>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</si>
  <si>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</si>
  <si>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</si>
  <si>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</si>
  <si>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</si>
  <si>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</si>
  <si>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</si>
  <si>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</si>
  <si>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</si>
  <si>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</si>
  <si>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</si>
  <si>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</si>
  <si>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</si>
  <si>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</si>
  <si>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</si>
  <si>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</si>
  <si>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</si>
  <si>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</si>
  <si>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</si>
  <si>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</si>
  <si>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</si>
  <si>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</si>
  <si>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</si>
  <si>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</si>
  <si>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</si>
  <si>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</si>
  <si>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</si>
  <si>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</si>
  <si>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</si>
  <si>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</si>
  <si>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</si>
  <si>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</si>
  <si>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</si>
  <si>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</si>
  <si>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</si>
  <si>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</si>
  <si>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</si>
  <si>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</si>
  <si>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</si>
  <si>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</si>
  <si>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</si>
  <si>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</si>
  <si>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</si>
  <si>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</si>
  <si>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</si>
  <si>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</si>
  <si>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</si>
  <si>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</si>
  <si>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</si>
  <si>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</si>
  <si>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</si>
  <si>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</si>
  <si>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</si>
  <si>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</si>
  <si>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</si>
  <si>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</si>
  <si>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</si>
  <si>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</si>
  <si>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</si>
  <si>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</si>
  <si>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</si>
  <si>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</si>
  <si>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</si>
  <si>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</si>
  <si>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</si>
  <si>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</si>
  <si>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</si>
  <si>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</si>
  <si>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</si>
  <si>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</si>
  <si>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</si>
  <si>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</si>
  <si>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</si>
  <si>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</si>
  <si>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</si>
  <si>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</si>
  <si>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</si>
  <si>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</si>
  <si>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</si>
  <si>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</si>
  <si>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</si>
  <si>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</si>
  <si>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</si>
  <si>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</si>
  <si>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</si>
  <si>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</si>
  <si>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</si>
  <si>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</si>
  <si>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</si>
  <si>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</si>
  <si>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</si>
  <si>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</si>
  <si>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</si>
  <si>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</si>
  <si>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</si>
  <si>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</si>
  <si>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</si>
  <si>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</si>
  <si>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</si>
  <si>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</si>
  <si>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</si>
  <si>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</si>
  <si>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</si>
  <si>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</si>
  <si>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</si>
  <si>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</si>
  <si>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</si>
  <si>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</si>
  <si>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</si>
  <si>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</si>
  <si>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</si>
  <si>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</si>
  <si>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</si>
  <si>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</si>
  <si>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</si>
  <si>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</si>
  <si>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</si>
  <si>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</si>
  <si>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</si>
  <si>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</si>
  <si>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</si>
  <si>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</si>
  <si>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</si>
  <si>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</si>
  <si>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</si>
  <si>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</si>
  <si>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</si>
  <si>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</si>
  <si>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</si>
  <si>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</si>
  <si>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</si>
  <si>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</si>
  <si>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</si>
  <si>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</si>
  <si>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</si>
  <si>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</si>
  <si>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</si>
  <si>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</si>
  <si>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</si>
  <si>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</si>
  <si>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</si>
  <si>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</si>
  <si>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</si>
  <si>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</si>
  <si>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</si>
  <si>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</si>
  <si>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</si>
  <si>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</si>
  <si>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</si>
  <si>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</si>
  <si>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</si>
  <si>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</si>
  <si>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</si>
  <si>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</si>
  <si>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</si>
  <si>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</si>
  <si>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</si>
  <si>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</si>
  <si>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</si>
  <si>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</si>
  <si>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</si>
  <si>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</si>
  <si>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</si>
  <si>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</si>
  <si>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</si>
  <si>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</si>
  <si>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</si>
  <si>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</si>
  <si>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</si>
  <si>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</si>
  <si>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</si>
  <si>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</si>
  <si>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</si>
  <si>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</si>
  <si>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</si>
  <si>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</si>
  <si>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</si>
  <si>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</si>
  <si>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</si>
  <si>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</si>
  <si>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</si>
  <si>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</si>
  <si>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</si>
  <si>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</si>
  <si>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</si>
  <si>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</si>
  <si>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</si>
  <si>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</si>
  <si>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</si>
  <si>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</si>
  <si>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</si>
  <si>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</si>
  <si>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</si>
  <si>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</si>
  <si>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</si>
  <si>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</si>
  <si>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</si>
  <si>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</si>
  <si>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</si>
  <si>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</si>
  <si>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</si>
  <si>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</si>
  <si>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</si>
  <si>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</si>
  <si>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</si>
  <si>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</si>
  <si>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</si>
  <si>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</si>
  <si>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</si>
  <si>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</si>
  <si>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</si>
  <si>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</si>
  <si>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</si>
  <si>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</si>
  <si>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</si>
  <si>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</si>
  <si>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</si>
  <si>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</si>
  <si>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</si>
  <si>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</si>
  <si>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</si>
  <si>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</si>
  <si>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</si>
  <si>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</si>
  <si>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</si>
  <si>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</si>
  <si>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</si>
  <si>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</si>
  <si>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</si>
  <si>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</si>
  <si>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</si>
  <si>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</si>
  <si>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</si>
  <si>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</si>
  <si>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</si>
  <si>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</si>
  <si>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</si>
  <si>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</si>
  <si>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</si>
  <si>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</si>
  <si>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</si>
  <si>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</si>
  <si>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</si>
  <si>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</si>
  <si>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</si>
  <si>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</si>
  <si>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</si>
  <si>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</si>
  <si>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</si>
  <si>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</si>
  <si>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</si>
  <si>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</si>
  <si>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</si>
  <si>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</si>
  <si>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</si>
  <si>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</si>
  <si>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</si>
  <si>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</si>
  <si>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</si>
  <si>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</si>
  <si>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</si>
  <si>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</si>
  <si>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</si>
  <si>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</si>
  <si>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</si>
  <si>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</si>
  <si>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</si>
  <si>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</si>
  <si>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</si>
  <si>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</si>
  <si>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</si>
  <si>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</si>
  <si>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</si>
  <si>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</si>
  <si>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</si>
  <si>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</si>
  <si>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</si>
  <si>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</si>
  <si>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</si>
  <si>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</si>
  <si>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</si>
  <si>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</si>
  <si>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</si>
  <si>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</si>
  <si>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</si>
  <si>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</si>
  <si>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</si>
  <si>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</si>
  <si>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</si>
  <si>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</si>
  <si>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</si>
  <si>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</si>
  <si>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</si>
  <si>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</si>
  <si>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</si>
  <si>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</si>
  <si>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</si>
  <si>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</si>
  <si>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</si>
  <si>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</si>
  <si>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</si>
  <si>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</si>
  <si>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</si>
  <si>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</si>
  <si>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</si>
  <si>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</si>
  <si>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</si>
  <si>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</si>
  <si>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</si>
  <si>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</si>
  <si>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</si>
  <si>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</si>
  <si>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</si>
  <si>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</si>
  <si>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</si>
  <si>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</si>
  <si>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</si>
  <si>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</si>
  <si>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</si>
  <si>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</si>
  <si>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</si>
  <si>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</si>
  <si>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</si>
  <si>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</si>
  <si>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</si>
  <si>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</si>
  <si>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</si>
  <si>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</si>
  <si>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</si>
  <si>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</si>
  <si>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</si>
  <si>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</si>
  <si>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</si>
  <si>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</si>
  <si>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</si>
  <si>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</si>
  <si>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</si>
  <si>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</si>
  <si>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</si>
  <si>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</si>
  <si>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</si>
  <si>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</si>
  <si>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</si>
  <si>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</si>
  <si>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</si>
  <si>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</si>
  <si>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</si>
  <si>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</si>
  <si>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</si>
  <si>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</si>
  <si>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</si>
  <si>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</si>
  <si>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</si>
  <si>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</si>
  <si>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</si>
  <si>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</si>
  <si>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</si>
  <si>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</si>
  <si>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</si>
  <si>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</si>
  <si>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</si>
  <si>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</si>
  <si>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</si>
  <si>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</si>
  <si>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</si>
  <si>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</si>
  <si>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</si>
  <si>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</si>
  <si>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</si>
  <si>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</si>
  <si>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</si>
  <si>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</si>
  <si>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</si>
  <si>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</si>
  <si>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</si>
  <si>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</si>
  <si>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</si>
  <si>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</si>
  <si>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</si>
  <si>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</si>
  <si>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</si>
  <si>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</si>
  <si>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</si>
  <si>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</si>
  <si>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</si>
  <si>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</si>
  <si>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</si>
  <si>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</si>
  <si>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</si>
  <si>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</si>
  <si>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</si>
  <si>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</si>
  <si>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</si>
  <si>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</si>
  <si>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</si>
  <si>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</si>
  <si>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</si>
  <si>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</si>
  <si>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</si>
  <si>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</si>
  <si>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</si>
  <si>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</si>
  <si>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</si>
  <si>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</si>
  <si>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</si>
  <si>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</si>
  <si>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</si>
  <si>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</si>
  <si>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</si>
  <si>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</si>
  <si>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</si>
  <si>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</si>
  <si>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</si>
  <si>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</si>
  <si>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</si>
  <si>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</si>
  <si>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</si>
  <si>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</si>
  <si>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</si>
  <si>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</si>
  <si>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</si>
  <si>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</si>
  <si>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</si>
  <si>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</si>
  <si>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</si>
  <si>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</si>
  <si>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</si>
  <si>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</si>
  <si>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</si>
  <si>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</si>
  <si>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</si>
  <si>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</si>
  <si>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</si>
  <si>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</si>
  <si>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</si>
  <si>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</si>
  <si>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</si>
  <si>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</si>
  <si>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</si>
  <si>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</si>
  <si>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</si>
  <si>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</si>
  <si>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</si>
  <si>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</si>
  <si>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</si>
  <si>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</si>
  <si>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</si>
  <si>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</si>
  <si>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</si>
  <si>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</si>
  <si>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</si>
  <si>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</si>
  <si>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</si>
  <si>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</si>
  <si>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</si>
  <si>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</si>
  <si>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</si>
  <si>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</si>
  <si>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</si>
  <si>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</si>
  <si>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</si>
  <si>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</si>
  <si>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</si>
  <si>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</si>
  <si>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</si>
  <si>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</si>
  <si>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</si>
  <si>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</si>
  <si>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</si>
  <si>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</si>
  <si>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</si>
  <si>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</si>
  <si>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</si>
  <si>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</si>
  <si>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</si>
  <si>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</si>
  <si>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</si>
  <si>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</si>
  <si>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</si>
  <si>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</si>
  <si>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</si>
  <si>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</si>
  <si>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</si>
  <si>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</si>
  <si>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</si>
  <si>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</si>
  <si>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</si>
  <si>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</si>
  <si>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</si>
  <si>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</si>
  <si>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</si>
  <si>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</si>
  <si>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</si>
  <si>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</si>
  <si>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</si>
  <si>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</si>
  <si>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</si>
  <si>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</si>
  <si>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</si>
  <si>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</si>
  <si>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</si>
  <si>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</si>
  <si>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</si>
  <si>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</si>
  <si>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</si>
  <si>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</si>
  <si>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</si>
  <si>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</si>
  <si>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</si>
  <si>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</si>
  <si>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</si>
  <si>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</si>
  <si>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</si>
  <si>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</si>
  <si>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</si>
  <si>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</si>
  <si>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</si>
  <si>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</si>
  <si>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</si>
  <si>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</si>
  <si>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</si>
  <si>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</si>
  <si>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</si>
  <si>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</si>
  <si>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</si>
  <si>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</si>
  <si>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</si>
  <si>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</si>
  <si>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</si>
  <si>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</si>
  <si>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</si>
  <si>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</si>
  <si>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</si>
  <si>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</si>
  <si>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</si>
  <si>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</si>
  <si>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</si>
  <si>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</si>
  <si>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</si>
  <si>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</si>
  <si>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</si>
  <si>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</si>
  <si>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</si>
  <si>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</si>
  <si>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</si>
  <si>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</si>
  <si>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</si>
  <si>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</si>
  <si>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</si>
  <si>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</si>
  <si>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</si>
  <si>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</si>
  <si>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</si>
  <si>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</si>
  <si>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</si>
  <si>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</si>
  <si>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</si>
  <si>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</si>
  <si>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</si>
  <si>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</si>
  <si>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</si>
  <si>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</si>
  <si>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</si>
  <si>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</si>
  <si>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</si>
  <si>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</si>
  <si>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</si>
  <si>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</si>
  <si>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</si>
  <si>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</si>
  <si>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</si>
  <si>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</si>
  <si>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</si>
  <si>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</si>
  <si>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</si>
  <si>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</si>
  <si>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</si>
  <si>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</si>
  <si>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</si>
  <si>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</si>
  <si>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</si>
  <si>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</si>
  <si>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</si>
  <si>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</si>
  <si>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</si>
  <si>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</si>
  <si>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</si>
  <si>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</si>
  <si>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</si>
  <si>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</si>
  <si>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</si>
  <si>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</si>
  <si>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</si>
  <si>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</si>
  <si>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</si>
  <si>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</si>
  <si>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</si>
  <si>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</si>
  <si>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</si>
  <si>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</si>
  <si>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</si>
  <si>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</si>
  <si>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</si>
  <si>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</si>
  <si>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</si>
  <si>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</si>
  <si>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</si>
  <si>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</si>
  <si>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</si>
  <si>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</si>
  <si>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</si>
  <si>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</si>
  <si>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</si>
  <si>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</si>
  <si>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</si>
  <si>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</si>
  <si>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</si>
  <si>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</si>
  <si>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</si>
  <si>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</si>
  <si>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</si>
  <si>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</si>
  <si>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</si>
  <si>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</si>
  <si>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</si>
  <si>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</si>
  <si>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</si>
  <si>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</si>
  <si>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</si>
  <si>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</si>
  <si>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</si>
  <si>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</si>
  <si>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</si>
  <si>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</si>
  <si>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</si>
  <si>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</si>
  <si>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</si>
  <si>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</si>
  <si>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</si>
  <si>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</si>
  <si>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</si>
  <si>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</si>
  <si>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</si>
  <si>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</si>
  <si>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</si>
  <si>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</si>
  <si>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</si>
  <si>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</si>
  <si>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</si>
  <si>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</si>
  <si>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</si>
  <si>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</si>
  <si>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</si>
  <si>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</si>
  <si>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</si>
  <si>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</si>
  <si>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</si>
  <si>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</si>
  <si>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</si>
  <si>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</si>
  <si>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</si>
  <si>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</si>
  <si>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</si>
  <si>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</si>
  <si>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</si>
  <si>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</si>
  <si>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</si>
  <si>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</si>
  <si>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</si>
  <si>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</si>
  <si>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</si>
  <si>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</si>
  <si>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</si>
  <si>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</si>
  <si>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</si>
  <si>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</si>
  <si>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</si>
  <si>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</si>
  <si>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</si>
  <si>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</si>
  <si>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</si>
  <si>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</si>
  <si>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</si>
  <si>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</si>
  <si>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</si>
  <si>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</si>
  <si>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</si>
  <si>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</si>
  <si>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</si>
  <si>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</si>
  <si>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</si>
  <si>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</si>
  <si>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</si>
  <si>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</si>
  <si>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</si>
  <si>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</si>
  <si>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</si>
  <si>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</si>
  <si>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</si>
  <si>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</si>
  <si>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</si>
  <si>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</si>
  <si>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</si>
  <si>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</si>
  <si>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</si>
  <si>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</si>
  <si>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</si>
  <si>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</si>
  <si>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</si>
  <si>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</si>
  <si>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</si>
  <si>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</si>
  <si>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</si>
  <si>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</si>
  <si>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</si>
  <si>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</si>
  <si>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</si>
  <si>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</si>
  <si>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</si>
  <si>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</si>
  <si>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</si>
  <si>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</si>
  <si>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</si>
  <si>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</si>
  <si>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</si>
  <si>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</si>
  <si>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</si>
  <si>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</si>
  <si>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</si>
  <si>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</si>
  <si>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</si>
  <si>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</si>
  <si>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</si>
  <si>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</si>
  <si>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</si>
  <si>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</si>
  <si>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</si>
  <si>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</si>
  <si>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</si>
  <si>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</si>
  <si>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</si>
  <si>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</si>
  <si>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</si>
  <si>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</si>
  <si>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</si>
  <si>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</si>
  <si>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</si>
  <si>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</si>
  <si>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</si>
  <si>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</si>
  <si>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</si>
  <si>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</si>
  <si>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</si>
  <si>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</si>
  <si>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</si>
  <si>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</si>
  <si>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</si>
  <si>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</si>
  <si>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</si>
  <si>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</si>
  <si>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</si>
  <si>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</si>
  <si>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</si>
  <si>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</si>
  <si>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</si>
  <si>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</si>
  <si>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</si>
  <si>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</si>
  <si>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</si>
  <si>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</si>
  <si>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</si>
  <si>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</si>
  <si>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</si>
  <si>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</si>
  <si>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</si>
  <si>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</si>
  <si>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</si>
  <si>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</si>
  <si>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</si>
  <si>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</si>
  <si>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</si>
  <si>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</si>
  <si>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</si>
  <si>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</si>
  <si>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</si>
  <si>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</si>
  <si>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</si>
  <si>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</si>
  <si>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</si>
  <si>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</si>
  <si>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</si>
  <si>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</si>
  <si>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</si>
  <si>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</si>
  <si>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</si>
  <si>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</si>
  <si>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</si>
  <si>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</si>
  <si>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</si>
  <si>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</si>
  <si>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</si>
  <si>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</si>
  <si>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</si>
  <si>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</si>
  <si>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</si>
  <si>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</si>
  <si>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</si>
  <si>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</si>
  <si>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</si>
  <si>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</si>
  <si>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</si>
  <si>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</si>
  <si>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</si>
  <si>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</si>
  <si>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</si>
  <si>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</si>
  <si>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</si>
  <si>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</si>
  <si>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</si>
  <si>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</si>
  <si>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</si>
  <si>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</si>
  <si>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</si>
  <si>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</si>
  <si>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</si>
  <si>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</si>
  <si>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</si>
  <si>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</si>
  <si>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</si>
  <si>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</si>
  <si>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</si>
  <si>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</si>
  <si>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</si>
  <si>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</si>
  <si>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</si>
  <si>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</si>
  <si>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</si>
  <si>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</si>
  <si>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</si>
  <si>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</si>
  <si>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</si>
  <si>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</si>
  <si>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</si>
  <si>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</si>
  <si>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</si>
  <si>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</si>
  <si>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</si>
  <si>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</si>
  <si>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</si>
  <si>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</si>
  <si>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</si>
  <si>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</si>
  <si>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</si>
  <si>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</si>
  <si>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</si>
  <si>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</si>
  <si>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</si>
  <si>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</si>
  <si>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</si>
  <si>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</si>
  <si>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</si>
  <si>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</si>
  <si>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</si>
  <si>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</si>
  <si>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</si>
  <si>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</si>
  <si>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</si>
  <si>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</si>
  <si>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</si>
  <si>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</si>
  <si>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</si>
  <si>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</si>
  <si>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</si>
  <si>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</si>
  <si>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</si>
  <si>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</si>
  <si>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</si>
  <si>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</si>
  <si>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</si>
  <si>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</si>
  <si>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</si>
  <si>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</si>
  <si>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</si>
  <si>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</si>
  <si>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</si>
  <si>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</si>
  <si>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</si>
  <si>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</si>
  <si>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</si>
  <si>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</si>
  <si>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</si>
  <si>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</si>
  <si>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</si>
  <si>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</si>
  <si>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</si>
  <si>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</si>
  <si>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</si>
  <si>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</si>
  <si>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</si>
  <si>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</si>
  <si>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</si>
  <si>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</si>
  <si>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</si>
  <si>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</si>
  <si>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</si>
  <si>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</si>
  <si>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</si>
  <si>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</si>
  <si>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</si>
  <si>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</si>
  <si>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</si>
  <si>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</si>
  <si>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</si>
  <si>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</si>
  <si>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</si>
  <si>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</si>
  <si>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</si>
  <si>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</si>
  <si>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</si>
  <si>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</si>
  <si>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</si>
  <si>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</si>
  <si>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</si>
  <si>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</si>
  <si>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</si>
  <si>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</si>
  <si>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</si>
  <si>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</si>
  <si>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</si>
  <si>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</si>
  <si>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</si>
  <si>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</si>
  <si>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</si>
  <si>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</si>
  <si>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</si>
  <si>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</si>
  <si>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</si>
  <si>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</si>
  <si>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</si>
  <si>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</si>
  <si>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</si>
  <si>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</si>
  <si>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</si>
  <si>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</si>
  <si>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</si>
  <si>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</si>
  <si>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</si>
  <si>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</si>
  <si>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</si>
  <si>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</si>
  <si>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</si>
  <si>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</si>
  <si>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</si>
  <si>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</si>
  <si>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</si>
  <si>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</si>
  <si>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</si>
  <si>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</si>
  <si>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</si>
  <si>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</si>
  <si>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</si>
  <si>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</si>
  <si>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</si>
  <si>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</si>
  <si>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</si>
  <si>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</si>
  <si>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</si>
  <si>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</si>
  <si>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</si>
  <si>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</si>
  <si>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</si>
  <si>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</si>
  <si>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</si>
  <si>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</si>
  <si>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</si>
  <si>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</si>
  <si>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</si>
  <si>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</si>
  <si>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</si>
  <si>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</si>
  <si>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</si>
  <si>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</si>
  <si>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</si>
  <si>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</si>
  <si>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</si>
  <si>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</si>
  <si>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</si>
  <si>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</si>
  <si>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</si>
  <si>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</si>
  <si>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</si>
  <si>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</si>
  <si>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</si>
  <si>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</si>
  <si>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</si>
  <si>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</si>
  <si>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</si>
  <si>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</si>
  <si>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</si>
  <si>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</si>
  <si>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</si>
  <si>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</si>
  <si>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</si>
  <si>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</si>
  <si>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</si>
  <si>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</si>
  <si>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</si>
  <si>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</si>
  <si>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</si>
  <si>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</si>
  <si>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</si>
  <si>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</si>
  <si>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</si>
  <si>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</si>
  <si>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</si>
  <si>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</si>
  <si>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</si>
  <si>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</si>
  <si>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</si>
  <si>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</si>
  <si>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</si>
  <si>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</si>
  <si>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</si>
  <si>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</si>
  <si>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</si>
  <si>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</si>
  <si>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</si>
  <si>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</si>
  <si>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</si>
  <si>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</si>
  <si>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</si>
  <si>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</si>
  <si>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</si>
  <si>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</si>
  <si>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</si>
  <si>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</si>
  <si>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</si>
  <si>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</si>
  <si>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</si>
  <si>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</si>
  <si>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</si>
  <si>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</si>
  <si>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</si>
  <si>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</si>
  <si>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</si>
  <si>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</si>
  <si>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</si>
  <si>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</si>
  <si>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</si>
  <si>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</si>
  <si>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</si>
  <si>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</si>
  <si>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</si>
  <si>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</si>
  <si>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</si>
  <si>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</si>
  <si>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</si>
  <si>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</si>
  <si>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</si>
  <si>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</si>
  <si>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</si>
  <si>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</si>
  <si>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</si>
  <si>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</si>
  <si>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</si>
  <si>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</si>
  <si>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</si>
  <si>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</si>
  <si>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</si>
  <si>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</si>
  <si>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</si>
  <si>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</si>
  <si>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</si>
  <si>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</si>
  <si>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</si>
  <si>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</si>
  <si>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</si>
  <si>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</si>
  <si>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</si>
  <si>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</si>
  <si>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</si>
  <si>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</si>
  <si>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</si>
  <si>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</si>
  <si>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</si>
  <si>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</si>
  <si>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</si>
  <si>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</si>
  <si>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</si>
  <si>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</si>
  <si>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</si>
  <si>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</si>
  <si>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</si>
  <si>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</si>
  <si>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</si>
  <si>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</si>
  <si>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</si>
  <si>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</si>
  <si>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</si>
  <si>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</si>
  <si>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</si>
  <si>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</si>
  <si>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</si>
  <si>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</si>
  <si>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</si>
  <si>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</si>
  <si>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</si>
  <si>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</si>
  <si>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</si>
  <si>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</si>
  <si>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</si>
  <si>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</si>
  <si>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</si>
  <si>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</si>
  <si>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</si>
  <si>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</si>
  <si>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</si>
  <si>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</si>
  <si>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</si>
  <si>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</si>
  <si>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</si>
  <si>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</si>
  <si>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</si>
  <si>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</si>
  <si>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</si>
  <si>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</si>
  <si>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</si>
  <si>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</si>
  <si>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</si>
  <si>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</si>
  <si>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</si>
  <si>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</si>
  <si>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</si>
  <si>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</si>
  <si>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</si>
  <si>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</si>
  <si>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</si>
  <si>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</si>
  <si>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</si>
  <si>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</si>
  <si>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</si>
  <si>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</si>
  <si>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</si>
  <si>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</si>
  <si>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</si>
  <si>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</si>
  <si>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</si>
  <si>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</si>
  <si>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</si>
  <si>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</si>
  <si>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</si>
  <si>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</si>
  <si>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</si>
  <si>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</si>
  <si>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</si>
  <si>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</si>
  <si>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</si>
  <si>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</si>
  <si>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</si>
  <si>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</si>
  <si>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</si>
  <si>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</si>
  <si>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</si>
  <si>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</si>
  <si>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</si>
  <si>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</si>
  <si>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</si>
  <si>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</si>
  <si>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</si>
  <si>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</si>
  <si>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</si>
  <si>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</si>
  <si>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</si>
  <si>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</si>
  <si>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</si>
  <si>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</si>
  <si>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</si>
  <si>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</si>
  <si>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</si>
  <si>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</si>
  <si>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</si>
  <si>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</si>
  <si>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</si>
  <si>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</si>
  <si>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</si>
  <si>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</si>
  <si>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</si>
  <si>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</si>
  <si>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</si>
  <si>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</si>
  <si>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</si>
  <si>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</si>
  <si>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</si>
  <si>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</si>
  <si>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</si>
  <si>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</si>
  <si>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</si>
  <si>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</si>
  <si>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</si>
  <si>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</si>
  <si>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</si>
  <si>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</si>
  <si>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</si>
  <si>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</si>
  <si>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</si>
  <si>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</si>
  <si>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</si>
  <si>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</si>
  <si>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</si>
  <si>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</si>
  <si>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</si>
  <si>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</si>
  <si>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</si>
  <si>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</si>
  <si>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</si>
  <si>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</si>
  <si>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</si>
  <si>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</si>
  <si>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</si>
  <si>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</si>
  <si>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</si>
  <si>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</si>
  <si>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</si>
  <si>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</si>
  <si>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</si>
  <si>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</si>
  <si>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</si>
  <si>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</si>
  <si>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</si>
  <si>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</si>
  <si>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</si>
  <si>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</si>
  <si>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</si>
  <si>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</si>
  <si>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</si>
  <si>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</si>
  <si>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</si>
  <si>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</si>
  <si>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</si>
  <si>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</si>
  <si>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</si>
  <si>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</si>
  <si>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</si>
  <si>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</si>
  <si>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</si>
  <si>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</si>
  <si>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</si>
  <si>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</si>
  <si>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</si>
  <si>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</si>
  <si>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</si>
  <si>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</si>
  <si>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</si>
  <si>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</si>
  <si>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</si>
  <si>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</si>
  <si>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</si>
  <si>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</si>
  <si>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</si>
  <si>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</si>
  <si>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</si>
  <si>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</si>
  <si>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</si>
  <si>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</si>
  <si>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</si>
  <si>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</si>
  <si>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</si>
  <si>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</si>
  <si>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</si>
  <si>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</si>
  <si>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</si>
  <si>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</si>
  <si>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</si>
  <si>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</si>
  <si>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</si>
  <si>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</si>
  <si>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</si>
  <si>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</si>
  <si>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</si>
  <si>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</si>
  <si>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</si>
  <si>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</si>
  <si>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</si>
  <si>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</si>
  <si>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</si>
  <si>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</si>
  <si>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</si>
  <si>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</si>
  <si>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</si>
  <si>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</si>
  <si>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</si>
  <si>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</si>
  <si>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</si>
  <si>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</si>
  <si>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</si>
  <si>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</si>
  <si>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</si>
  <si>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</si>
  <si>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</si>
  <si>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</si>
  <si>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</si>
  <si>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</si>
  <si>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</si>
  <si>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</si>
  <si>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</si>
  <si>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</si>
  <si>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</si>
  <si>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</si>
  <si>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</si>
  <si>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</si>
  <si>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</si>
  <si>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</si>
  <si>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</si>
  <si>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</si>
  <si>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</si>
  <si>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</si>
  <si>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</si>
  <si>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</si>
  <si>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</si>
  <si>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</si>
  <si>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</si>
  <si>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</si>
  <si>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</si>
  <si>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</si>
  <si>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</si>
  <si>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</si>
  <si>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</si>
  <si>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</si>
  <si>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</si>
  <si>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</si>
  <si>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</si>
  <si>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</si>
  <si>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</si>
  <si>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</si>
  <si>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</si>
  <si>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</si>
  <si>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</si>
  <si>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</si>
  <si>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</si>
  <si>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</si>
  <si>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</si>
  <si>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</si>
  <si>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</si>
  <si>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</si>
  <si>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</si>
  <si>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</si>
  <si>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</si>
  <si>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</si>
  <si>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</si>
  <si>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</si>
  <si>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</si>
  <si>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</si>
  <si>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</si>
  <si>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</si>
  <si>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</si>
  <si>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</si>
  <si>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</si>
  <si>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</si>
  <si>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</si>
  <si>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</si>
  <si>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</si>
  <si>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</si>
  <si>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</si>
  <si>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</si>
  <si>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</si>
  <si>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</si>
  <si>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</si>
  <si>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</si>
  <si>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</si>
  <si>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</si>
  <si>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</si>
  <si>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</si>
  <si>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</si>
  <si>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</si>
  <si>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</si>
  <si>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</si>
  <si>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</si>
  <si>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</si>
  <si>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</si>
  <si>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</si>
  <si>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</si>
  <si>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</si>
  <si>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</si>
  <si>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</si>
  <si>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</si>
  <si>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</si>
  <si>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</si>
  <si>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</si>
  <si>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</si>
  <si>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</si>
  <si>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</si>
  <si>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</si>
  <si>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</si>
  <si>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</si>
  <si>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</si>
  <si>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</si>
  <si>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</si>
  <si>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</si>
  <si>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</si>
  <si>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</si>
  <si>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</si>
  <si>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</si>
  <si>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</si>
  <si>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</si>
  <si>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</si>
  <si>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</si>
  <si>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</si>
  <si>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</si>
  <si>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</si>
  <si>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</si>
  <si>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</si>
  <si>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</si>
  <si>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</si>
  <si>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</si>
  <si>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</si>
  <si>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</si>
  <si>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</si>
  <si>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</si>
  <si>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</si>
  <si>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</si>
  <si>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</si>
  <si>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</si>
  <si>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</si>
  <si>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</si>
  <si>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</si>
  <si>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</si>
  <si>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</si>
  <si>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</si>
  <si>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</si>
  <si>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</si>
  <si>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</si>
  <si>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</si>
  <si>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</si>
  <si>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</si>
  <si>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</si>
  <si>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</si>
  <si>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</si>
  <si>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</si>
  <si>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</si>
  <si>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</si>
  <si>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</si>
  <si>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</si>
  <si>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</si>
  <si>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</si>
  <si>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</si>
  <si>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</si>
  <si>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</si>
  <si>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</si>
  <si>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</si>
  <si>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</si>
  <si>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</si>
  <si>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</si>
  <si>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</si>
  <si>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</si>
  <si>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</si>
  <si>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</si>
  <si>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</si>
  <si>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</si>
  <si>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</si>
  <si>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</si>
  <si>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</si>
  <si>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</si>
  <si>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</si>
  <si>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</si>
  <si>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</si>
  <si>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</si>
  <si>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</si>
  <si>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</si>
  <si>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</si>
  <si>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</si>
  <si>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</si>
  <si>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</si>
  <si>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</si>
  <si>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</si>
  <si>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</si>
  <si>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</si>
  <si>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</si>
  <si>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</si>
  <si>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</si>
  <si>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</si>
  <si>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</si>
  <si>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</si>
  <si>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</si>
  <si>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</si>
  <si>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</si>
  <si>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</si>
  <si>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</si>
  <si>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</si>
  <si>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</si>
  <si>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</si>
  <si>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</si>
  <si>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</si>
  <si>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</si>
  <si>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</si>
  <si>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</si>
  <si>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</si>
  <si>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</si>
  <si>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</si>
  <si>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</si>
  <si>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</si>
  <si>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</si>
  <si>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</si>
  <si>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</si>
  <si>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</si>
  <si>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</si>
  <si>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</si>
  <si>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</si>
  <si>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</si>
  <si>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</si>
  <si>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</si>
  <si>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</si>
  <si>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</si>
  <si>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</si>
  <si>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</si>
  <si>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</si>
  <si>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</si>
  <si>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</si>
  <si>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</si>
  <si>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</si>
  <si>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</si>
  <si>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</si>
  <si>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</si>
  <si>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</si>
  <si>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</si>
  <si>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</si>
  <si>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</si>
  <si>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</si>
  <si>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</si>
  <si>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</si>
  <si>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</si>
  <si>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</si>
  <si>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</si>
  <si>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</si>
  <si>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</si>
  <si>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</si>
  <si>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</si>
  <si>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</si>
  <si>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</si>
  <si>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</si>
  <si>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</si>
  <si>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</si>
  <si>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</si>
  <si>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</si>
  <si>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</si>
  <si>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</si>
  <si>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</si>
  <si>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</si>
  <si>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</si>
  <si>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</si>
  <si>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</si>
  <si>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</si>
  <si>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</si>
  <si>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</si>
  <si>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</si>
  <si>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</si>
  <si>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</si>
  <si>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</si>
  <si>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</si>
  <si>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</si>
  <si>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</si>
  <si>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</si>
  <si>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</si>
  <si>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</si>
  <si>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</si>
  <si>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</si>
  <si>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</si>
  <si>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</si>
  <si>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</si>
  <si>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</si>
  <si>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</si>
  <si>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</si>
  <si>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</si>
  <si>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</si>
  <si>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</si>
  <si>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</si>
  <si>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</si>
  <si>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</si>
  <si>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</si>
  <si>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</si>
  <si>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</si>
  <si>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</si>
  <si>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</si>
  <si>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</si>
  <si>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</si>
  <si>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</si>
  <si>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</si>
  <si>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</si>
  <si>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</si>
  <si>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</si>
  <si>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</si>
  <si>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</si>
  <si>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</si>
  <si>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</si>
  <si>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</si>
  <si>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</si>
  <si>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</si>
  <si>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</si>
  <si>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</si>
  <si>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</si>
  <si>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</si>
  <si>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</si>
  <si>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</si>
  <si>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</si>
  <si>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</si>
  <si>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</si>
  <si>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</si>
  <si>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</si>
  <si>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</si>
  <si>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</si>
  <si>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</si>
  <si>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</si>
  <si>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</si>
  <si>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</si>
  <si>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</si>
  <si>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</si>
  <si>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</si>
  <si>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</si>
  <si>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</si>
  <si>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</si>
  <si>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</si>
  <si>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</si>
  <si>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</si>
  <si>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</si>
  <si>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</si>
  <si>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</si>
  <si>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</si>
  <si>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</si>
  <si>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</si>
  <si>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</si>
  <si>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</si>
  <si>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</si>
  <si>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</si>
  <si>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</si>
  <si>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</si>
  <si>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</si>
  <si>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</si>
  <si>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</si>
  <si>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</si>
  <si>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</si>
  <si>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</si>
  <si>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</si>
  <si>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</si>
  <si>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</si>
  <si>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</si>
  <si>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</si>
  <si>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</si>
  <si>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</si>
  <si>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</si>
  <si>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</si>
  <si>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</si>
  <si>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</si>
  <si>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</si>
  <si>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</si>
  <si>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</si>
  <si>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</si>
  <si>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</si>
  <si>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</si>
  <si>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</si>
  <si>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</si>
  <si>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</si>
  <si>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</si>
  <si>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</si>
  <si>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</si>
  <si>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</si>
  <si>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</si>
  <si>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</si>
  <si>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</si>
  <si>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</si>
  <si>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</si>
  <si>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</si>
  <si>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</si>
  <si>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</si>
  <si>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</si>
  <si>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</si>
  <si>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</si>
  <si>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</si>
  <si>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</si>
  <si>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</si>
  <si>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</si>
  <si>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</si>
  <si>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</si>
  <si>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</si>
  <si>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</si>
  <si>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</si>
  <si>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</si>
  <si>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</si>
  <si>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</si>
  <si>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</si>
  <si>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</si>
  <si>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</si>
  <si>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</si>
  <si>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</si>
  <si>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</si>
  <si>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</si>
  <si>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</si>
  <si>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</si>
  <si>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</si>
  <si>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</si>
  <si>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</si>
  <si>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</si>
  <si>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</si>
  <si>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</si>
  <si>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</si>
  <si>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</si>
  <si>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</si>
  <si>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</si>
  <si>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</si>
  <si>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</si>
  <si>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</si>
  <si>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</si>
  <si>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</si>
  <si>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</si>
  <si>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</si>
  <si>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</si>
  <si>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</si>
  <si>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</si>
  <si>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</si>
  <si>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</si>
  <si>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</si>
  <si>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</si>
  <si>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</si>
  <si>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</si>
  <si>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</si>
  <si>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</si>
  <si>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</si>
  <si>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</si>
  <si>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</si>
  <si>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</si>
  <si>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</si>
  <si>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</si>
  <si>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</si>
  <si>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</si>
  <si>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</si>
  <si>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</si>
  <si>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</si>
  <si>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</si>
  <si>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</si>
  <si>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</si>
  <si>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</si>
  <si>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</si>
  <si>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</si>
  <si>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</si>
  <si>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</si>
  <si>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</si>
  <si>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</si>
  <si>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</si>
  <si>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</si>
  <si>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</si>
  <si>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</si>
  <si>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</si>
  <si>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</si>
  <si>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</si>
  <si>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</si>
  <si>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</si>
  <si>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</si>
  <si>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</si>
  <si>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</si>
  <si>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</si>
  <si>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</si>
  <si>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</si>
  <si>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</si>
  <si>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</si>
  <si>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</si>
  <si>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</si>
  <si>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</si>
  <si>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</si>
  <si>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</si>
  <si>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</si>
  <si>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</si>
  <si>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</si>
  <si>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</si>
  <si>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</si>
  <si>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</si>
  <si>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</si>
  <si>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</si>
  <si>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</si>
  <si>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</si>
  <si>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</si>
  <si>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</si>
  <si>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</si>
  <si>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</si>
  <si>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</si>
  <si>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</si>
  <si>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</si>
  <si>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</si>
  <si>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</si>
  <si>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</si>
  <si>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</si>
  <si>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</si>
  <si>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</si>
  <si>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</si>
  <si>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</si>
  <si>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</si>
  <si>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</si>
  <si>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</si>
  <si>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</si>
  <si>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</si>
  <si>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</si>
  <si>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</si>
  <si>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</si>
  <si>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</si>
  <si>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</si>
  <si>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</si>
  <si>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</si>
  <si>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</si>
  <si>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</si>
  <si>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</si>
  <si>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</si>
  <si>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</si>
  <si>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</si>
  <si>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</si>
  <si>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</si>
  <si>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</si>
  <si>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</si>
  <si>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</si>
  <si>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</si>
  <si>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</si>
  <si>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</si>
  <si>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</si>
  <si>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</si>
  <si>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</si>
  <si>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</si>
  <si>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</si>
  <si>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</si>
  <si>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</si>
  <si>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</si>
  <si>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</si>
  <si>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</si>
  <si>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</si>
  <si>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</si>
  <si>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</si>
  <si>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</si>
  <si>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</si>
  <si>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</si>
  <si>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</si>
  <si>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</si>
  <si>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</si>
  <si>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</si>
  <si>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</si>
  <si>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</si>
  <si>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</si>
  <si>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</si>
  <si>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</si>
  <si>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</si>
  <si>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</si>
  <si>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</si>
  <si>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</si>
  <si>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</si>
  <si>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</si>
  <si>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</si>
  <si>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</si>
  <si>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</si>
  <si>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</si>
  <si>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</si>
  <si>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</si>
  <si>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</si>
  <si>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</si>
  <si>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</si>
  <si>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</si>
  <si>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</si>
  <si>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</si>
  <si>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</si>
  <si>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</si>
  <si>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</si>
  <si>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</si>
  <si>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</si>
  <si>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</si>
  <si>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</si>
  <si>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</si>
  <si>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</si>
  <si>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</si>
  <si>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</si>
  <si>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</si>
  <si>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</si>
  <si>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</si>
  <si>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</si>
  <si>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</si>
  <si>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</si>
  <si>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</si>
  <si>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</si>
  <si>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</si>
  <si>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</si>
  <si>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</si>
  <si>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</si>
  <si>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</si>
  <si>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</si>
  <si>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</si>
  <si>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</si>
  <si>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</si>
  <si>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</si>
  <si>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</si>
  <si>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</si>
  <si>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</si>
  <si>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</si>
  <si>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</si>
  <si>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</si>
  <si>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</si>
  <si>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</si>
  <si>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</si>
  <si>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</si>
  <si>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</si>
  <si>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</si>
  <si>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</si>
  <si>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</si>
  <si>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</si>
  <si>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</si>
  <si>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</si>
  <si>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</si>
  <si>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</si>
  <si>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</si>
  <si>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</si>
  <si>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</si>
  <si>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</si>
  <si>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</si>
  <si>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</si>
  <si>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</si>
  <si>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</si>
  <si>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</si>
  <si>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</si>
  <si>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</si>
  <si>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</si>
  <si>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</si>
  <si>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</si>
  <si>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</si>
  <si>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</si>
  <si>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</si>
  <si>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</si>
  <si>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</si>
  <si>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</si>
  <si>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</si>
  <si>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</si>
  <si>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</si>
  <si>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</si>
  <si>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</si>
  <si>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</si>
  <si>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</si>
  <si>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</si>
  <si>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</si>
  <si>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</si>
  <si>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</si>
  <si>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</si>
  <si>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</si>
  <si>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</si>
  <si>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</si>
  <si>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</si>
  <si>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</si>
  <si>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</si>
  <si>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</si>
  <si>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</si>
  <si>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</si>
  <si>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</si>
  <si>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</si>
  <si>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</si>
  <si>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</si>
  <si>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</si>
  <si>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</si>
  <si>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</si>
  <si>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</si>
  <si>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</si>
  <si>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</si>
  <si>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</si>
  <si>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</si>
  <si>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</si>
  <si>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</si>
  <si>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</si>
  <si>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</si>
  <si>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</si>
  <si>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</si>
  <si>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</si>
  <si>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</si>
  <si>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</si>
  <si>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</si>
  <si>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</si>
  <si>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</si>
  <si>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</si>
  <si>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</si>
  <si>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</si>
  <si>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</si>
  <si>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</si>
  <si>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</si>
  <si>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</si>
  <si>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</si>
  <si>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</si>
  <si>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</si>
  <si>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</si>
  <si>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</si>
  <si>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</si>
  <si>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</si>
  <si>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</si>
  <si>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</si>
  <si>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</si>
  <si>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</si>
  <si>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</si>
  <si>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</si>
  <si>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</si>
  <si>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</si>
  <si>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</si>
  <si>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</si>
  <si>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</si>
  <si>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</si>
  <si>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</si>
  <si>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</si>
  <si>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</si>
  <si>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</si>
  <si>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</si>
  <si>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</si>
  <si>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</si>
  <si>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</si>
  <si>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</si>
  <si>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</si>
  <si>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</si>
  <si>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</si>
  <si>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</si>
  <si>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</si>
  <si>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</si>
  <si>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</si>
  <si>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</si>
  <si>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</si>
  <si>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</si>
  <si>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</si>
  <si>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</si>
  <si>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</si>
  <si>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</si>
  <si>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</si>
  <si>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</si>
  <si>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</si>
  <si>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</si>
  <si>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</si>
  <si>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</si>
  <si>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</si>
  <si>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</si>
  <si>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</si>
  <si>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</si>
  <si>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</si>
  <si>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</si>
  <si>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</si>
  <si>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</si>
  <si>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</si>
  <si>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</si>
  <si>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</si>
  <si>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</si>
  <si>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</si>
  <si>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</si>
  <si>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</si>
  <si>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</si>
  <si>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</si>
  <si>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</si>
  <si>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</si>
  <si>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</si>
  <si>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</si>
  <si>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</si>
  <si>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</si>
  <si>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</si>
  <si>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</si>
  <si>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</si>
  <si>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</si>
  <si>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</si>
  <si>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</si>
  <si>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</si>
  <si>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</si>
  <si>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</si>
  <si>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</si>
  <si>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</si>
  <si>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</si>
  <si>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</si>
  <si>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</si>
  <si>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</si>
  <si>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</si>
  <si>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</si>
  <si>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</si>
  <si>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</si>
  <si>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</si>
  <si>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</si>
  <si>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</si>
  <si>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</si>
  <si>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</si>
  <si>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</si>
  <si>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</si>
  <si>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</si>
  <si>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</si>
  <si>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</si>
  <si>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</si>
  <si>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</si>
  <si>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</si>
  <si>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</si>
  <si>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</si>
  <si>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</si>
  <si>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</si>
  <si>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</si>
  <si>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</si>
  <si>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</si>
  <si>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</si>
  <si>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</si>
  <si>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</si>
  <si>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</si>
  <si>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</si>
  <si>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</si>
  <si>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</si>
  <si>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</si>
  <si>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</si>
  <si>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</si>
  <si>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</si>
  <si>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</si>
  <si>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</si>
  <si>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</si>
  <si>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</si>
  <si>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</si>
  <si>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</si>
  <si>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</si>
  <si>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</si>
  <si>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</si>
  <si>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</si>
  <si>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</si>
  <si>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</si>
  <si>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</si>
  <si>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</si>
  <si>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</si>
  <si>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</si>
  <si>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</si>
  <si>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</si>
  <si>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</si>
  <si>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</si>
  <si>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</si>
  <si>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</si>
  <si>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</si>
  <si>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</si>
  <si>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</si>
  <si>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</si>
  <si>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</si>
  <si>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</si>
  <si>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</si>
  <si>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</si>
  <si>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</si>
  <si>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</si>
  <si>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</si>
  <si>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</si>
  <si>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</si>
  <si>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</si>
  <si>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</si>
  <si>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</si>
  <si>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</si>
  <si>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</si>
  <si>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</si>
  <si>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</si>
  <si>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</si>
  <si>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</si>
  <si>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</si>
  <si>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</si>
  <si>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</si>
  <si>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</si>
  <si>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</si>
  <si>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</si>
  <si>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</si>
  <si>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</si>
  <si>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</si>
  <si>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</si>
  <si>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</si>
  <si>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</si>
  <si>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</si>
  <si>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</si>
  <si>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</si>
  <si>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</si>
  <si>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</si>
  <si>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</si>
  <si>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</si>
  <si>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</si>
  <si>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</si>
  <si>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</si>
  <si>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</si>
  <si>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</si>
  <si>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</si>
  <si>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</si>
  <si>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</si>
  <si>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</si>
  <si>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</si>
  <si>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</si>
  <si>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</si>
  <si>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</si>
  <si>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</si>
  <si>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</si>
  <si>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</si>
  <si>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</si>
  <si>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</si>
  <si>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</si>
  <si>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</si>
  <si>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</si>
  <si>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</si>
  <si>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</si>
  <si>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</si>
  <si>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</si>
  <si>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</si>
  <si>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</si>
  <si>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</si>
  <si>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</si>
  <si>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</si>
  <si>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</si>
  <si>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</si>
  <si>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</si>
  <si>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</si>
  <si>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</si>
  <si>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</si>
  <si>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</si>
  <si>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</si>
  <si>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</si>
  <si>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</si>
  <si>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</si>
  <si>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</si>
  <si>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</si>
  <si>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</si>
  <si>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</si>
  <si>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</si>
  <si>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</si>
  <si>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</si>
  <si>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</si>
  <si>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</si>
  <si>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</si>
  <si>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</si>
  <si>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</si>
  <si>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</si>
  <si>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</si>
  <si>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</si>
  <si>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</si>
  <si>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</si>
  <si>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</si>
  <si>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</si>
  <si>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</si>
  <si>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</si>
  <si>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</si>
  <si>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</si>
  <si>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</si>
  <si>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</si>
  <si>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</si>
  <si>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</si>
  <si>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</si>
  <si>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</si>
  <si>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</si>
  <si>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</si>
  <si>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</si>
  <si>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</si>
  <si>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</si>
  <si>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</si>
  <si>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</si>
  <si>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</si>
  <si>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</si>
  <si>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</si>
  <si>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</si>
  <si>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</si>
  <si>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</si>
  <si>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</si>
  <si>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</si>
  <si>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</si>
  <si>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</si>
  <si>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</si>
  <si>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</si>
  <si>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</si>
  <si>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</si>
  <si>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</si>
  <si>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</si>
  <si>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</si>
  <si>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</si>
  <si>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</si>
  <si>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</si>
  <si>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</si>
  <si>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</si>
  <si>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</si>
  <si>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</si>
  <si>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</si>
  <si>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</si>
  <si>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</si>
  <si>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</si>
  <si>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</si>
  <si>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</si>
  <si>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</si>
  <si>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</si>
  <si>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</si>
  <si>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</si>
  <si>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</si>
  <si>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</si>
  <si>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</si>
  <si>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</si>
  <si>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</si>
  <si>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</si>
  <si>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</si>
  <si>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</si>
  <si>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</si>
  <si>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</si>
  <si>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</si>
  <si>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</si>
  <si>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</si>
  <si>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</si>
  <si>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</si>
  <si>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</si>
  <si>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</si>
  <si>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</si>
  <si>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</si>
  <si>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</si>
  <si>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</si>
  <si>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</si>
  <si>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</si>
  <si>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</si>
  <si>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</si>
  <si>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</si>
  <si>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</si>
  <si>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</si>
  <si>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</si>
  <si>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</si>
  <si>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</si>
  <si>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</si>
  <si>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</si>
  <si>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</si>
  <si>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</si>
  <si>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</si>
  <si>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</si>
  <si>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</si>
  <si>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</si>
  <si>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</si>
  <si>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</si>
  <si>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</si>
  <si>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</si>
  <si>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</si>
  <si>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</si>
  <si>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</si>
  <si>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</si>
  <si>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</si>
  <si>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</si>
  <si>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</si>
  <si>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</si>
  <si>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</si>
  <si>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</si>
  <si>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</si>
  <si>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</si>
  <si>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</si>
  <si>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</si>
  <si>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</si>
  <si>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</si>
  <si>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</si>
  <si>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</si>
  <si>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</si>
  <si>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</si>
  <si>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</si>
  <si>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</si>
  <si>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</si>
  <si>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</si>
  <si>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</si>
  <si>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</si>
  <si>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</si>
  <si>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</si>
  <si>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</si>
  <si>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</si>
  <si>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</si>
  <si>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</si>
  <si>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</si>
  <si>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</si>
  <si>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</si>
  <si>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</si>
  <si>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</si>
  <si>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</si>
  <si>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</si>
  <si>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</si>
  <si>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</si>
  <si>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</si>
  <si>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</si>
  <si>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</si>
  <si>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</si>
  <si>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</si>
  <si>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</si>
  <si>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</si>
  <si>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</si>
  <si>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</si>
  <si>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</si>
  <si>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</si>
  <si>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</si>
  <si>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</si>
  <si>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</si>
  <si>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</si>
  <si>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</si>
  <si>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</si>
  <si>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</si>
  <si>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</si>
  <si>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</si>
  <si>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</si>
  <si>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</si>
  <si>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</si>
  <si>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</si>
  <si>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</si>
  <si>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</si>
  <si>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</si>
  <si>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</si>
  <si>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</si>
  <si>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</si>
  <si>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</si>
  <si>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</si>
  <si>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</si>
  <si>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</si>
  <si>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</si>
  <si>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</si>
  <si>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</si>
  <si>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</si>
  <si>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</si>
  <si>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</si>
  <si>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</si>
  <si>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</si>
  <si>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</si>
  <si>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</si>
  <si>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</si>
  <si>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</si>
  <si>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</si>
  <si>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</si>
  <si>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</si>
  <si>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</si>
  <si>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</si>
  <si>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</si>
  <si>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</si>
  <si>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</si>
  <si>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</si>
  <si>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</si>
  <si>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</si>
  <si>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</si>
  <si>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</si>
  <si>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</si>
  <si>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</si>
  <si>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</si>
  <si>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</si>
  <si>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</si>
  <si>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</si>
  <si>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</si>
  <si>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</si>
  <si>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</si>
  <si>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</si>
  <si>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</si>
  <si>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</si>
  <si>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</si>
  <si>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</si>
  <si>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</si>
  <si>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</si>
  <si>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</si>
  <si>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</si>
  <si>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</si>
  <si>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</si>
  <si>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</si>
  <si>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</si>
  <si>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</si>
  <si>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</si>
  <si>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</si>
  <si>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</si>
  <si>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</si>
  <si>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</si>
  <si>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</si>
  <si>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</si>
  <si>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</si>
  <si>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</si>
  <si>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</si>
  <si>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</si>
  <si>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</si>
  <si>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</si>
  <si>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</si>
  <si>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</si>
  <si>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</si>
  <si>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</si>
  <si>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</si>
  <si>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</si>
  <si>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</si>
  <si>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</si>
  <si>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</si>
  <si>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</si>
  <si>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</si>
  <si>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</si>
  <si>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</si>
  <si>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</si>
  <si>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</si>
  <si>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</si>
  <si>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</si>
  <si>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</si>
  <si>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</si>
  <si>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</si>
  <si>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</si>
  <si>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</si>
  <si>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</si>
  <si>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</si>
  <si>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</si>
  <si>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</si>
  <si>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</si>
  <si>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</si>
  <si>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</si>
  <si>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</si>
  <si>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</si>
  <si>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</si>
  <si>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</si>
  <si>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</si>
  <si>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</si>
  <si>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</si>
  <si>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</si>
  <si>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</si>
  <si>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</si>
  <si>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</si>
  <si>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</si>
  <si>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</si>
  <si>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</si>
  <si>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</si>
  <si>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</si>
  <si>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</si>
  <si>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</si>
  <si>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</si>
  <si>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</si>
  <si>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</si>
  <si>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</si>
  <si>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</si>
  <si>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</si>
  <si>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</si>
  <si>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</si>
  <si>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</si>
  <si>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</si>
  <si>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</si>
  <si>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</si>
  <si>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</si>
  <si>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</si>
  <si>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</si>
  <si>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</si>
  <si>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</si>
  <si>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</si>
  <si>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</si>
  <si>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</si>
  <si>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</si>
  <si>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</si>
  <si>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</si>
  <si>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</si>
  <si>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</si>
  <si>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</si>
  <si>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</si>
  <si>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</si>
  <si>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</si>
  <si>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</si>
  <si>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</si>
  <si>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</si>
  <si>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</si>
  <si>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</si>
  <si>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</si>
  <si>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</si>
  <si>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</si>
  <si>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</si>
  <si>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</si>
  <si>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</si>
  <si>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</si>
  <si>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</si>
  <si>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</si>
  <si>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</si>
  <si>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</si>
  <si>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</si>
  <si>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</si>
  <si>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</si>
  <si>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</si>
  <si>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</si>
  <si>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</si>
  <si>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</si>
  <si>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</si>
  <si>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</si>
  <si>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</si>
  <si>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</si>
  <si>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</si>
  <si>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</si>
  <si>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</si>
  <si>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</si>
  <si>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</si>
  <si>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</si>
  <si>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</si>
  <si>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</si>
  <si>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</si>
  <si>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</si>
  <si>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</si>
  <si>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</si>
  <si>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</si>
  <si>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</si>
  <si>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</si>
  <si>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</si>
  <si>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</si>
  <si>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</si>
  <si>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</si>
  <si>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</si>
  <si>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</si>
  <si>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</si>
  <si>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</si>
  <si>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</si>
  <si>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</si>
  <si>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</si>
  <si>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</si>
  <si>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</si>
  <si>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</si>
  <si>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</si>
  <si>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</si>
  <si>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</si>
  <si>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</si>
  <si>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</si>
  <si>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</si>
  <si>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</si>
  <si>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</si>
  <si>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</si>
  <si>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</si>
  <si>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</si>
  <si>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</si>
  <si>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</si>
  <si>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</si>
  <si>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</si>
  <si>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</si>
  <si>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</si>
  <si>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</si>
  <si>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</si>
  <si>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</si>
  <si>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</si>
  <si>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</si>
  <si>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</si>
  <si>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</si>
  <si>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</si>
  <si>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</si>
  <si>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</si>
  <si>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</si>
  <si>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</si>
  <si>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</si>
  <si>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</si>
  <si>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</si>
  <si>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</si>
  <si>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</si>
  <si>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</si>
  <si>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</si>
  <si>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</si>
  <si>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</si>
  <si>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</si>
  <si>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</si>
  <si>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</si>
  <si>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</si>
  <si>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</si>
  <si>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</si>
  <si>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</si>
  <si>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</si>
  <si>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</si>
  <si>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</si>
  <si>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</si>
  <si>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</si>
  <si>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</si>
  <si>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</si>
  <si>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</si>
  <si>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</si>
  <si>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</si>
  <si>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</si>
  <si>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</si>
  <si>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</si>
  <si>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</si>
  <si>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</si>
  <si>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</si>
  <si>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</si>
  <si>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</si>
  <si>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</si>
  <si>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</si>
  <si>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</si>
  <si>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</si>
  <si>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</si>
  <si>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</si>
  <si>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</si>
  <si>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</si>
  <si>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</si>
  <si>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</si>
  <si>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</si>
  <si>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</si>
  <si>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</si>
  <si>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</si>
  <si>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</si>
  <si>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</si>
  <si>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</si>
  <si>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</si>
  <si>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</si>
  <si>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</si>
  <si>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</si>
  <si>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</si>
  <si>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</si>
  <si>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</si>
  <si>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</si>
  <si>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</si>
  <si>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</si>
  <si>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</si>
  <si>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</si>
  <si>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</si>
  <si>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</si>
  <si>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</si>
  <si>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</si>
  <si>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</si>
  <si>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</si>
  <si>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</si>
  <si>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</si>
  <si>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</si>
  <si>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</si>
  <si>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</si>
  <si>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</si>
  <si>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</si>
  <si>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</si>
  <si>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</si>
  <si>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</si>
  <si>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</si>
  <si>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</si>
  <si>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</si>
  <si>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</si>
  <si>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</si>
  <si>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</si>
  <si>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</si>
  <si>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</si>
  <si>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</si>
  <si>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</si>
  <si>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</si>
  <si>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</si>
  <si>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</si>
  <si>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</si>
  <si>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</si>
  <si>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</si>
  <si>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</si>
  <si>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</si>
  <si>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</si>
  <si>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</si>
  <si>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</si>
  <si>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</si>
  <si>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</si>
  <si>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</si>
  <si>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</si>
  <si>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</si>
  <si>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</si>
  <si>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</si>
  <si>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</si>
  <si>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</si>
  <si>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</si>
  <si>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</si>
  <si>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</si>
  <si>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</si>
  <si>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</si>
  <si>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</si>
  <si>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</si>
  <si>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</si>
  <si>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</si>
  <si>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</si>
  <si>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</si>
  <si>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</si>
  <si>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</si>
  <si>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</si>
  <si>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</si>
  <si>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</si>
  <si>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</si>
  <si>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</si>
  <si>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</si>
  <si>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</si>
  <si>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</si>
  <si>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</si>
  <si>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</si>
  <si>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</si>
  <si>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</si>
  <si>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</si>
  <si>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</si>
  <si>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</si>
  <si>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</si>
  <si>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</si>
  <si>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</si>
  <si>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</si>
  <si>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</si>
  <si>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</si>
  <si>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</si>
  <si>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</si>
  <si>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</si>
  <si>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</si>
  <si>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</si>
  <si>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</si>
  <si>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</si>
  <si>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</si>
  <si>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</si>
  <si>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</si>
  <si>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</si>
  <si>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</si>
  <si>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</si>
  <si>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</si>
  <si>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</si>
  <si>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</si>
  <si>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</si>
  <si>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</si>
  <si>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</si>
  <si>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</si>
  <si>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</si>
  <si>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</si>
  <si>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</si>
  <si>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</si>
  <si>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</si>
  <si>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</si>
  <si>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</si>
  <si>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</si>
  <si>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</si>
  <si>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</si>
  <si>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</si>
  <si>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</si>
  <si>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</si>
  <si>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</si>
  <si>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</si>
  <si>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</si>
  <si>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</si>
  <si>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</si>
  <si>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</si>
  <si>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</si>
  <si>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</si>
  <si>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</si>
  <si>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</si>
  <si>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</si>
  <si>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</si>
  <si>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</si>
  <si>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</si>
  <si>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</si>
  <si>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</si>
  <si>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</si>
  <si>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</si>
  <si>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</si>
  <si>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</si>
  <si>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</si>
  <si>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</si>
  <si>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</si>
  <si>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</si>
  <si>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</si>
  <si>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</si>
  <si>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</si>
  <si>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</si>
  <si>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</si>
  <si>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</si>
  <si>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</si>
  <si>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</si>
  <si>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</si>
  <si>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</si>
  <si>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</si>
  <si>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</si>
  <si>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</si>
  <si>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</si>
  <si>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</si>
  <si>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</si>
  <si>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</si>
  <si>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</si>
  <si>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</si>
  <si>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</si>
  <si>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</si>
  <si>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</si>
  <si>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</si>
  <si>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</si>
  <si>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</si>
  <si>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</si>
  <si>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</si>
  <si>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</si>
  <si>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</si>
  <si>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</si>
  <si>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</si>
  <si>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</si>
  <si>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</si>
  <si>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</si>
  <si>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</si>
  <si>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</si>
  <si>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</si>
  <si>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</si>
  <si>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</si>
  <si>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</si>
  <si>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</si>
  <si>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</si>
  <si>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</si>
  <si>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</si>
  <si>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</si>
  <si>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</si>
  <si>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</si>
  <si>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</si>
  <si>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</si>
  <si>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</si>
  <si>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</si>
  <si>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</si>
  <si>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</si>
  <si>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</si>
  <si>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</si>
  <si>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</si>
  <si>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</si>
  <si>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</si>
  <si>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</si>
  <si>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</si>
  <si>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</si>
  <si>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</si>
  <si>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</si>
  <si>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</si>
  <si>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</si>
  <si>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</si>
  <si>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</si>
  <si>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</si>
  <si>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</si>
  <si>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</si>
  <si>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</si>
  <si>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</si>
  <si>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</si>
  <si>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</si>
  <si>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</si>
  <si>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</si>
  <si>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</si>
  <si>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</si>
  <si>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</si>
  <si>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</si>
  <si>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</si>
  <si>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</si>
  <si>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</si>
  <si>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</si>
  <si>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</si>
  <si>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</si>
  <si>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</si>
  <si>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</si>
  <si>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</si>
  <si>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</si>
  <si>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</si>
  <si>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</si>
  <si>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</si>
  <si>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</si>
  <si>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</si>
  <si>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</si>
  <si>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</si>
  <si>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</si>
  <si>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</si>
  <si>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</si>
  <si>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</si>
  <si>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</si>
  <si>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</si>
  <si>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</si>
  <si>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</si>
  <si>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</si>
  <si>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</si>
  <si>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</si>
  <si>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</si>
  <si>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</si>
  <si>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</si>
  <si>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</si>
  <si>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</si>
  <si>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</si>
  <si>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</si>
  <si>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</si>
  <si>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</si>
  <si>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</si>
  <si>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</si>
  <si>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</si>
  <si>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</si>
  <si>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</si>
  <si>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</si>
  <si>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</si>
  <si>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</si>
  <si>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</si>
  <si>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</si>
  <si>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</si>
  <si>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</si>
  <si>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</si>
  <si>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</si>
  <si>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</si>
  <si>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</si>
  <si>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</si>
  <si>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</si>
  <si>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</si>
  <si>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</si>
  <si>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</si>
  <si>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</si>
  <si>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</si>
  <si>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</si>
  <si>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</si>
  <si>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</si>
  <si>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</si>
  <si>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</si>
  <si>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</si>
  <si>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</si>
  <si>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</si>
  <si>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</si>
  <si>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</si>
  <si>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</si>
  <si>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</si>
  <si>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</si>
  <si>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</si>
  <si>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</si>
  <si>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</si>
  <si>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</si>
  <si>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</si>
  <si>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</si>
  <si>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</si>
  <si>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</si>
  <si>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</si>
  <si>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</si>
  <si>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</si>
  <si>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</si>
  <si>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</si>
  <si>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</si>
  <si>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</si>
  <si>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</si>
  <si>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</si>
  <si>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</si>
  <si>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</si>
  <si>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</si>
  <si>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</si>
  <si>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</si>
  <si>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</si>
  <si>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</si>
  <si>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</si>
  <si>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</si>
  <si>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</si>
  <si>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</si>
  <si>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</si>
  <si>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</si>
  <si>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</si>
  <si>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</si>
  <si>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</si>
  <si>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</si>
  <si>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</si>
  <si>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</si>
  <si>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</si>
  <si>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</si>
  <si>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</si>
  <si>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</si>
  <si>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</si>
  <si>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</si>
  <si>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</si>
  <si>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</si>
  <si>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</si>
  <si>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</si>
  <si>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</si>
  <si>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</si>
  <si>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</si>
  <si>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</si>
  <si>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</si>
  <si>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</si>
  <si>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</si>
  <si>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</si>
  <si>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</si>
  <si>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</si>
  <si>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</si>
  <si>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</si>
  <si>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</si>
  <si>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</si>
  <si>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</si>
  <si>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</si>
  <si>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</si>
  <si>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</si>
  <si>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</si>
  <si>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</si>
  <si>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</si>
  <si>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</si>
  <si>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</si>
  <si>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</si>
  <si>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</si>
  <si>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</si>
  <si>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</si>
  <si>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</si>
  <si>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</si>
  <si>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</si>
  <si>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</si>
  <si>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</si>
  <si>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</si>
  <si>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</si>
  <si>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</si>
  <si>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</si>
  <si>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</si>
  <si>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</si>
  <si>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</si>
  <si>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</si>
  <si>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</si>
  <si>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</si>
  <si>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</si>
  <si>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</si>
  <si>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</si>
  <si>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</si>
  <si>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</si>
  <si>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</si>
  <si>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</si>
  <si>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</si>
  <si>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</si>
  <si>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</si>
  <si>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</si>
  <si>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</si>
  <si>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</si>
  <si>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</si>
  <si>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</si>
  <si>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</si>
  <si>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</si>
  <si>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</si>
  <si>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</si>
  <si>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</si>
  <si>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</si>
  <si>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</si>
  <si>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</si>
  <si>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</si>
  <si>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</si>
  <si>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</si>
  <si>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</si>
  <si>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</si>
  <si>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</si>
  <si>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</si>
  <si>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</si>
  <si>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</si>
  <si>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</si>
  <si>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</si>
  <si>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</si>
  <si>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</si>
  <si>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</si>
  <si>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</si>
  <si>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</si>
  <si>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</si>
  <si>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</si>
  <si>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</si>
  <si>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</si>
  <si>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</si>
  <si>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</si>
  <si>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</si>
  <si>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</si>
  <si>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</si>
  <si>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</si>
  <si>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</si>
  <si>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</si>
  <si>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</si>
  <si>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</si>
  <si>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</si>
  <si>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</si>
  <si>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</si>
  <si>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</si>
  <si>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</si>
  <si>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</si>
  <si>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</si>
  <si>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</si>
  <si>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</si>
  <si>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</si>
  <si>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</si>
  <si>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</si>
  <si>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</si>
  <si>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</si>
  <si>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</si>
  <si>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</si>
  <si>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</si>
  <si>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</si>
  <si>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</si>
  <si>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</si>
  <si>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</si>
  <si>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</si>
  <si>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</si>
  <si>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</si>
  <si>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</si>
  <si>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</si>
  <si>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</si>
  <si>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</si>
  <si>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</si>
  <si>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</si>
  <si>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</si>
  <si>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</si>
  <si>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</si>
  <si>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</si>
  <si>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</si>
  <si>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</si>
  <si>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</si>
  <si>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</si>
  <si>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</si>
  <si>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</si>
  <si>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</si>
  <si>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</si>
  <si>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</si>
  <si>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</si>
  <si>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</si>
  <si>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</si>
  <si>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</si>
  <si>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</si>
  <si>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</si>
  <si>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</si>
  <si>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</si>
  <si>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</si>
  <si>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</si>
  <si>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</si>
  <si>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</si>
  <si>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</si>
  <si>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</si>
  <si>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</si>
  <si>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</si>
  <si>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</si>
  <si>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</si>
  <si>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</si>
  <si>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</si>
  <si>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</si>
  <si>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</si>
  <si>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</si>
  <si>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</si>
  <si>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</si>
  <si>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</si>
  <si>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</si>
  <si>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</si>
  <si>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</si>
  <si>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</si>
  <si>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</si>
  <si>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</si>
  <si>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</si>
  <si>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</si>
  <si>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</si>
  <si>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</si>
  <si>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</si>
  <si>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</si>
  <si>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</si>
  <si>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</si>
  <si>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</si>
  <si>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</si>
  <si>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</si>
  <si>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</si>
  <si>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</si>
  <si>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</si>
  <si>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</si>
  <si>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</si>
  <si>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</si>
  <si>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</si>
  <si>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</si>
  <si>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</si>
  <si>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</si>
  <si>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</si>
  <si>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</si>
  <si>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</si>
  <si>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</si>
  <si>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</si>
  <si>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</si>
  <si>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</si>
  <si>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</si>
  <si>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</si>
  <si>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</si>
  <si>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</si>
  <si>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</si>
  <si>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</si>
  <si>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</si>
  <si>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</si>
  <si>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</si>
  <si>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</si>
  <si>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</si>
  <si>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</si>
  <si>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</si>
  <si>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</si>
  <si>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</si>
  <si>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</si>
  <si>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</si>
  <si>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</si>
  <si>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</si>
  <si>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</si>
  <si>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</si>
  <si>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</si>
  <si>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</si>
  <si>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</si>
  <si>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</si>
  <si>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</si>
  <si>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</si>
  <si>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</si>
  <si>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</si>
  <si>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</si>
  <si>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</si>
  <si>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</si>
  <si>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</si>
  <si>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</si>
  <si>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</si>
  <si>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</si>
  <si>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</si>
  <si>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</si>
  <si>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</si>
  <si>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</si>
  <si>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</si>
  <si>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</si>
  <si>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</si>
  <si>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</si>
  <si>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</si>
  <si>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</si>
  <si>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</si>
  <si>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</si>
  <si>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</si>
  <si>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</si>
  <si>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</si>
  <si>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</si>
  <si>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</si>
  <si>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</si>
  <si>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</si>
  <si>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</si>
  <si>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</si>
  <si>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</si>
  <si>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</si>
  <si>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</si>
  <si>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</si>
  <si>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</si>
  <si>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</si>
  <si>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</si>
  <si>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</si>
  <si>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</si>
  <si>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</si>
  <si>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</si>
  <si>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</si>
  <si>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</si>
  <si>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</si>
  <si>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</si>
  <si>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</si>
  <si>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</si>
  <si>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</si>
  <si>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</si>
  <si>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</si>
  <si>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</si>
  <si>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</si>
  <si>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</si>
  <si>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</si>
  <si>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</si>
  <si>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</si>
  <si>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</si>
  <si>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</si>
  <si>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</si>
  <si>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</si>
  <si>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</si>
  <si>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</si>
  <si>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</si>
  <si>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</si>
  <si>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</si>
  <si>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</si>
  <si>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</si>
  <si>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</si>
  <si>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</si>
  <si>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</si>
  <si>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</si>
  <si>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</si>
  <si>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</si>
  <si>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</si>
  <si>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</si>
  <si>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</si>
  <si>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</si>
  <si>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</si>
  <si>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</si>
  <si>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</si>
  <si>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</si>
  <si>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</si>
  <si>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</si>
  <si>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</si>
  <si>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</si>
  <si>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</si>
  <si>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</si>
  <si>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</si>
  <si>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</si>
  <si>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</si>
  <si>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</si>
  <si>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</si>
  <si>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</si>
  <si>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</si>
  <si>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</si>
  <si>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</si>
  <si>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</si>
  <si>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</si>
  <si>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</si>
  <si>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</si>
  <si>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</si>
  <si>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</si>
  <si>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</si>
  <si>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</si>
  <si>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</si>
  <si>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</si>
  <si>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</si>
  <si>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</si>
  <si>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</si>
  <si>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</si>
  <si>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</si>
  <si>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</si>
  <si>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</si>
  <si>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</si>
  <si>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</si>
  <si>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</si>
  <si>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</si>
  <si>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</si>
  <si>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</si>
  <si>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</si>
  <si>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</si>
  <si>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</si>
  <si>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</si>
  <si>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</si>
  <si>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</si>
  <si>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</si>
  <si>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</si>
  <si>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</si>
  <si>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</si>
  <si>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</si>
  <si>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</si>
  <si>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</si>
  <si>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</si>
  <si>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</si>
  <si>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</si>
  <si>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</si>
  <si>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</si>
  <si>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</si>
  <si>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</si>
  <si>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</si>
  <si>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</si>
  <si>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</si>
  <si>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</si>
  <si>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</si>
  <si>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</si>
  <si>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</si>
  <si>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</si>
  <si>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</si>
  <si>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</si>
  <si>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</si>
  <si>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</si>
  <si>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</si>
  <si>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</si>
  <si>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</si>
  <si>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</si>
  <si>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</si>
  <si>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</si>
  <si>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</si>
  <si>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</si>
  <si>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</si>
  <si>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</si>
  <si>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</si>
  <si>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</si>
  <si>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</si>
  <si>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</si>
  <si>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</si>
  <si>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</si>
  <si>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</si>
  <si>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</si>
  <si>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</si>
  <si>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</si>
  <si>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</si>
  <si>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</si>
  <si>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</si>
  <si>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</si>
  <si>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</si>
  <si>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</si>
  <si>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</si>
  <si>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</si>
  <si>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</si>
  <si>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</si>
  <si>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</si>
  <si>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</si>
  <si>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</si>
  <si>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</si>
  <si>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</si>
  <si>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</si>
  <si>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</si>
  <si>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</si>
  <si>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</si>
  <si>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</si>
  <si>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</si>
  <si>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</si>
  <si>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</si>
  <si>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</si>
  <si>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</si>
  <si>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</si>
  <si>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</si>
  <si>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</si>
  <si>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</si>
  <si>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</si>
  <si>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</si>
  <si>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</si>
  <si>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</si>
  <si>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</si>
  <si>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</si>
  <si>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</si>
  <si>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</si>
  <si>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</si>
  <si>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</si>
  <si>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</si>
  <si>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</si>
  <si>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</si>
  <si>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</si>
  <si>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</si>
  <si>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</si>
  <si>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</si>
  <si>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</si>
  <si>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</si>
  <si>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</si>
  <si>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</si>
  <si>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</si>
  <si>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</si>
  <si>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</si>
  <si>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</si>
  <si>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</si>
  <si>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</si>
  <si>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</si>
  <si>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</si>
  <si>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</si>
  <si>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</si>
  <si>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</si>
  <si>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</si>
  <si>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</si>
  <si>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</si>
  <si>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</si>
  <si>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</si>
  <si>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</si>
  <si>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</si>
  <si>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</si>
  <si>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</si>
  <si>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</si>
  <si>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</si>
  <si>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</si>
  <si>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</si>
  <si>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</si>
  <si>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</si>
  <si>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</si>
  <si>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</si>
  <si>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</si>
  <si>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</si>
  <si>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</si>
  <si>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</si>
  <si>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</si>
  <si>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</si>
  <si>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</si>
  <si>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</si>
  <si>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</si>
  <si>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</si>
  <si>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</si>
  <si>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</si>
  <si>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</si>
  <si>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</si>
  <si>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</si>
  <si>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</si>
  <si>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</si>
  <si>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</si>
  <si>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</si>
  <si>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</si>
  <si>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</si>
  <si>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</si>
  <si>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</si>
  <si>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</si>
  <si>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</si>
  <si>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</si>
  <si>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</si>
  <si>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</si>
  <si>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</si>
  <si>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</si>
  <si>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</si>
  <si>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</si>
  <si>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</si>
  <si>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</si>
  <si>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</si>
  <si>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</si>
  <si>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</si>
  <si>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</si>
  <si>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</si>
  <si>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</si>
  <si>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</si>
  <si>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</si>
  <si>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</si>
  <si>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</si>
  <si>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</si>
  <si>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</si>
  <si>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</si>
  <si>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</si>
  <si>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</si>
  <si>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</si>
  <si>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</si>
  <si>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</si>
  <si>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</si>
  <si>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</si>
  <si>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</si>
  <si>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</si>
  <si>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</si>
  <si>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</si>
  <si>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</si>
  <si>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</si>
  <si>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</si>
  <si>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</si>
  <si>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</si>
  <si>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</si>
  <si>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</si>
  <si>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</si>
  <si>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</si>
  <si>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</si>
  <si>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</si>
  <si>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</si>
  <si>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</si>
  <si>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</si>
  <si>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</si>
  <si>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</si>
  <si>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</si>
  <si>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</si>
  <si>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</si>
  <si>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</si>
  <si>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</si>
  <si>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</si>
  <si>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</si>
  <si>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</si>
  <si>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</si>
  <si>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</si>
  <si>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</si>
  <si>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</si>
  <si>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</si>
  <si>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</si>
  <si>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</si>
  <si>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</si>
  <si>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</si>
  <si>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</si>
  <si>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</si>
  <si>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</si>
  <si>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</si>
  <si>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</si>
  <si>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</si>
  <si>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</si>
  <si>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</si>
  <si>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</si>
  <si>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</si>
  <si>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</si>
  <si>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</si>
  <si>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</si>
  <si>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</si>
  <si>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</si>
  <si>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</si>
  <si>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</si>
  <si>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</si>
  <si>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</si>
  <si>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</si>
  <si>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</si>
  <si>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</si>
  <si>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</si>
  <si>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</si>
  <si>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</si>
  <si>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</si>
  <si>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</si>
  <si>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</si>
  <si>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</si>
  <si>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</si>
  <si>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</si>
  <si>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</si>
  <si>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</si>
  <si>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</si>
  <si>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</si>
  <si>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</si>
  <si>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</si>
  <si>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</si>
  <si>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</si>
  <si>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</si>
  <si>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</si>
  <si>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</si>
  <si>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</si>
  <si>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</si>
  <si>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</si>
  <si>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</si>
  <si>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</si>
  <si>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</si>
  <si>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</si>
  <si>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</si>
  <si>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</si>
  <si>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</si>
  <si>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</si>
  <si>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</si>
  <si>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</si>
  <si>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</si>
  <si>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</si>
  <si>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</si>
  <si>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</si>
  <si>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</si>
  <si>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</si>
  <si>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</si>
  <si>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</si>
  <si>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</si>
  <si>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</si>
  <si>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</si>
  <si>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</si>
  <si>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</si>
  <si>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</si>
  <si>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</si>
  <si>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</si>
  <si>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</si>
  <si>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</si>
  <si>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</si>
  <si>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</si>
  <si>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</si>
  <si>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</si>
  <si>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</si>
  <si>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</si>
  <si>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</si>
  <si>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</si>
  <si>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</si>
  <si>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</si>
  <si>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</si>
  <si>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</si>
  <si>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</si>
  <si>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</si>
  <si>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</si>
  <si>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</si>
  <si>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</si>
  <si>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</si>
  <si>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</si>
  <si>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</si>
  <si>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</si>
  <si>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</si>
  <si>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</si>
  <si>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</si>
  <si>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</si>
  <si>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</si>
  <si>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</si>
  <si>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</si>
  <si>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</si>
  <si>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</si>
  <si>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</si>
  <si>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</si>
  <si>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</si>
  <si>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</si>
  <si>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</si>
  <si>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</si>
  <si>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</si>
  <si>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</si>
  <si>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</si>
  <si>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</si>
  <si>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</si>
  <si>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</si>
  <si>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</si>
  <si>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</si>
  <si>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</si>
  <si>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</si>
  <si>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</si>
  <si>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</si>
  <si>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</si>
  <si>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</si>
  <si>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</si>
  <si>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</si>
  <si>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</si>
  <si>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</si>
  <si>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</si>
  <si>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</si>
  <si>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</si>
  <si>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</si>
  <si>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</si>
  <si>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</si>
  <si>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</si>
  <si>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</si>
  <si>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</si>
  <si>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</si>
  <si>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</si>
  <si>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</si>
  <si>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</si>
  <si>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</si>
  <si>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</si>
  <si>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</si>
  <si>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</si>
  <si>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</si>
  <si>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</si>
  <si>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</si>
  <si>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</si>
  <si>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</si>
  <si>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</si>
  <si>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</si>
  <si>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</si>
  <si>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</si>
  <si>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</si>
  <si>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</si>
  <si>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</si>
  <si>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</si>
  <si>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</si>
  <si>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</si>
  <si>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</si>
  <si>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</si>
  <si>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</si>
  <si>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</si>
  <si>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</si>
  <si>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</si>
  <si>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</si>
  <si>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</si>
  <si>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</si>
  <si>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</si>
  <si>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</si>
  <si>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</si>
  <si>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</si>
  <si>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</si>
  <si>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</si>
  <si>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</si>
  <si>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</si>
  <si>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</si>
  <si>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</si>
  <si>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</si>
  <si>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</si>
  <si>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</si>
  <si>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</si>
  <si>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</si>
  <si>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</si>
  <si>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</si>
  <si>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</si>
  <si>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</si>
  <si>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</si>
  <si>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</si>
  <si>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</si>
  <si>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</si>
  <si>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</si>
  <si>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</si>
  <si>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</si>
  <si>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</si>
  <si>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</si>
  <si>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</si>
  <si>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</si>
  <si>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</si>
  <si>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</si>
  <si>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</si>
  <si>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</si>
  <si>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</si>
  <si>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</si>
  <si>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</si>
  <si>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</si>
  <si>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</si>
  <si>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</si>
  <si>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</si>
  <si>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</si>
  <si>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</si>
  <si>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</si>
  <si>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</si>
  <si>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</si>
  <si>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</si>
  <si>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</si>
  <si>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</si>
  <si>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</si>
  <si>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</si>
  <si>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</si>
  <si>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</si>
  <si>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</si>
  <si>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</si>
  <si>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</si>
  <si>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</si>
  <si>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</si>
  <si>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</si>
  <si>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</si>
  <si>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</si>
  <si>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</si>
  <si>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</si>
  <si>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</si>
  <si>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</si>
  <si>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</si>
  <si>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</si>
  <si>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</si>
  <si>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</si>
  <si>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</si>
  <si>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</si>
  <si>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</si>
  <si>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</si>
  <si>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</si>
  <si>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</si>
  <si>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</si>
  <si>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</si>
  <si>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</si>
  <si>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</si>
  <si>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</si>
  <si>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</si>
  <si>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</si>
  <si>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</si>
  <si>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</si>
  <si>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</si>
  <si>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</si>
  <si>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</si>
  <si>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</si>
  <si>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</si>
  <si>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</si>
  <si>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</si>
  <si>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</si>
  <si>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</si>
  <si>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</si>
  <si>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</si>
  <si>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</si>
  <si>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</si>
  <si>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</si>
  <si>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</si>
  <si>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</si>
  <si>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</si>
  <si>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</si>
  <si>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</si>
  <si>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</si>
  <si>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</si>
  <si>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</si>
  <si>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</si>
  <si>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</si>
  <si>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</si>
  <si>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</si>
  <si>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</si>
  <si>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</si>
  <si>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</si>
  <si>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</si>
  <si>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</si>
  <si>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</si>
  <si>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</si>
  <si>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</si>
  <si>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</si>
  <si>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</si>
  <si>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</si>
  <si>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</si>
  <si>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</si>
  <si>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</si>
  <si>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</si>
  <si>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</si>
  <si>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</si>
  <si>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</si>
  <si>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</si>
  <si>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</si>
  <si>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</si>
  <si>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</si>
  <si>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</si>
  <si>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</si>
  <si>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</si>
  <si>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</si>
  <si>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</si>
  <si>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</si>
  <si>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</si>
  <si>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</si>
  <si>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</si>
  <si>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</si>
  <si>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</si>
  <si>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</si>
  <si>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</si>
  <si>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</si>
  <si>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</si>
  <si>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</si>
  <si>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</si>
  <si>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</si>
  <si>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</si>
  <si>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</si>
  <si>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</si>
  <si>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</si>
  <si>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</si>
  <si>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</si>
  <si>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</si>
  <si>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</si>
  <si>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</si>
  <si>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</si>
  <si>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</si>
  <si>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</si>
  <si>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</si>
  <si>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</si>
  <si>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</si>
  <si>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</si>
  <si>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</si>
  <si>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</si>
  <si>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</si>
  <si>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</si>
  <si>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</si>
  <si>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</si>
  <si>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</si>
  <si>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</si>
  <si>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</si>
  <si>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</si>
  <si>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</si>
  <si>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</si>
  <si>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</si>
  <si>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</si>
  <si>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</si>
  <si>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</si>
  <si>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</si>
  <si>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</si>
  <si>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</si>
  <si>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</si>
  <si>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</si>
  <si>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</si>
  <si>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</si>
  <si>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</si>
  <si>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</si>
  <si>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</si>
  <si>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</si>
  <si>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</si>
  <si>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</si>
  <si>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</si>
  <si>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</si>
  <si>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</si>
  <si>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</si>
  <si>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</si>
  <si>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</si>
  <si>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</si>
  <si>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</si>
  <si>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</si>
  <si>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</si>
  <si>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</si>
  <si>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</si>
  <si>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</si>
  <si>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</si>
  <si>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</si>
  <si>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</si>
  <si>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</si>
  <si>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</si>
  <si>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</si>
  <si>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</si>
  <si>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</si>
  <si>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</si>
  <si>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</si>
  <si>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</si>
  <si>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</si>
  <si>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</si>
  <si>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</si>
  <si>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</si>
  <si>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</si>
  <si>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</si>
  <si>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</si>
  <si>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</si>
  <si>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</si>
  <si>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</si>
  <si>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</si>
  <si>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</si>
  <si>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</si>
  <si>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</si>
  <si>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</si>
  <si>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</si>
  <si>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</si>
  <si>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</si>
  <si>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</si>
  <si>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</si>
  <si>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</si>
  <si>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</si>
  <si>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</si>
  <si>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</si>
  <si>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</si>
  <si>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</si>
  <si>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</si>
  <si>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</si>
  <si>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</si>
  <si>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</si>
  <si>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</si>
  <si>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</si>
  <si>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</si>
  <si>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</si>
  <si>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</si>
  <si>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</si>
  <si>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</si>
  <si>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</si>
  <si>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</si>
  <si>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</si>
  <si>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</si>
  <si>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</si>
  <si>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</si>
  <si>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</si>
  <si>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</si>
  <si>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</si>
  <si>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</si>
  <si>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</si>
  <si>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</si>
  <si>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</si>
  <si>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</si>
  <si>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</si>
  <si>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</si>
  <si>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</si>
  <si>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</si>
  <si>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</si>
  <si>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</si>
  <si>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</si>
  <si>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</si>
  <si>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</si>
  <si>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</si>
  <si>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</si>
  <si>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</si>
  <si>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</si>
  <si>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</si>
  <si>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</si>
  <si>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</si>
  <si>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</si>
  <si>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</si>
  <si>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</si>
  <si>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</si>
  <si>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</si>
  <si>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</si>
  <si>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</si>
  <si>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</si>
  <si>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</si>
  <si>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</si>
  <si>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</si>
  <si>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</si>
  <si>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</si>
  <si>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</si>
  <si>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</si>
  <si>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</si>
  <si>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</si>
  <si>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</si>
  <si>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</si>
  <si>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</si>
  <si>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</si>
  <si>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</si>
  <si>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</si>
  <si>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</si>
  <si>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</si>
  <si>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</si>
  <si>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</si>
  <si>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</si>
  <si>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</si>
  <si>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</si>
  <si>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</si>
  <si>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</si>
  <si>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</si>
  <si>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</si>
  <si>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</si>
  <si>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</si>
  <si>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</si>
  <si>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</si>
  <si>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</si>
  <si>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</si>
  <si>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</si>
  <si>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</si>
  <si>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</si>
  <si>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</si>
  <si>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</si>
  <si>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</si>
  <si>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</si>
  <si>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</si>
  <si>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</si>
  <si>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</si>
  <si>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</si>
  <si>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</si>
  <si>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</si>
  <si>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</si>
  <si>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</si>
  <si>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</si>
  <si>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</si>
  <si>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</si>
  <si>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</si>
  <si>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</si>
  <si>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</si>
  <si>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</si>
  <si>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</si>
  <si>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</si>
  <si>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</si>
  <si>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</si>
  <si>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</si>
  <si>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</si>
  <si>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</si>
  <si>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</si>
  <si>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</si>
  <si>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</si>
  <si>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</si>
  <si>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</si>
  <si>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</si>
  <si>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</si>
  <si>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</si>
  <si>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</si>
  <si>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</si>
  <si>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</si>
  <si>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</si>
  <si>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</si>
  <si>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</si>
  <si>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</si>
  <si>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</si>
  <si>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</si>
  <si>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</si>
  <si>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</si>
  <si>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</si>
  <si>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</si>
  <si>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</si>
  <si>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</si>
  <si>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</si>
  <si>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</si>
  <si>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</si>
  <si>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</si>
  <si>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</si>
  <si>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</si>
  <si>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</si>
  <si>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</si>
  <si>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</si>
  <si>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</si>
  <si>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</si>
  <si>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</si>
  <si>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</si>
  <si>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</si>
  <si>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</si>
  <si>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</si>
  <si>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</si>
  <si>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</si>
  <si>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</si>
  <si>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</si>
  <si>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</si>
  <si>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</si>
  <si>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</si>
  <si>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</si>
  <si>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</si>
  <si>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</si>
  <si>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</si>
  <si>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</si>
  <si>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</si>
  <si>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</si>
  <si>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</si>
  <si>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</si>
  <si>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</si>
  <si>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</si>
  <si>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</si>
  <si>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</si>
  <si>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</si>
  <si>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</si>
  <si>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</si>
  <si>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</si>
  <si>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</si>
  <si>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</si>
  <si>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</si>
  <si>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</si>
  <si>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</si>
  <si>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</si>
  <si>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</si>
  <si>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</si>
  <si>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</si>
  <si>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</si>
  <si>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</si>
  <si>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</si>
  <si>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</si>
  <si>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</si>
  <si>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</si>
  <si>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</si>
  <si>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</si>
  <si>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</si>
  <si>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</si>
  <si>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</si>
  <si>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</si>
  <si>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</si>
  <si>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</si>
  <si>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</si>
  <si>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</si>
  <si>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</si>
  <si>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</si>
  <si>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</si>
  <si>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</si>
  <si>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</si>
  <si>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</si>
  <si>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</si>
  <si>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</si>
  <si>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</si>
  <si>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</si>
  <si>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</si>
  <si>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</si>
  <si>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</si>
  <si>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</si>
  <si>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</si>
  <si>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</si>
  <si>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</si>
  <si>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</si>
  <si>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</si>
  <si>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</si>
  <si>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</si>
  <si>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</si>
  <si>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</si>
  <si>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</si>
  <si>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</si>
  <si>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</si>
  <si>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</si>
  <si>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</si>
  <si>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</si>
  <si>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</si>
  <si>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</si>
  <si>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</si>
  <si>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</si>
  <si>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</si>
  <si>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</si>
  <si>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</si>
  <si>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</si>
  <si>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</si>
  <si>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</si>
  <si>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</si>
  <si>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</si>
  <si>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</si>
  <si>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</si>
  <si>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</si>
  <si>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</si>
  <si>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</si>
  <si>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</si>
  <si>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</si>
  <si>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</si>
  <si>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</si>
  <si>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</si>
  <si>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</si>
  <si>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</si>
  <si>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</si>
  <si>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</si>
  <si>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</si>
  <si>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</si>
  <si>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</si>
  <si>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</si>
  <si>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</si>
  <si>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</si>
  <si>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</si>
  <si>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</si>
  <si>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</si>
  <si>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</si>
  <si>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</si>
  <si>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</si>
  <si>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</si>
  <si>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</si>
  <si>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</si>
  <si>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</si>
  <si>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</si>
  <si>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</si>
  <si>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</si>
  <si>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</si>
  <si>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</si>
  <si>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</si>
  <si>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</si>
  <si>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</si>
  <si>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</si>
  <si>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</si>
  <si>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</si>
  <si>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</si>
  <si>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</si>
  <si>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</si>
  <si>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</si>
  <si>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</si>
  <si>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</si>
  <si>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</si>
  <si>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</si>
  <si>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</si>
  <si>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</si>
  <si>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</si>
  <si>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</si>
  <si>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</si>
  <si>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</si>
  <si>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</si>
  <si>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</si>
  <si>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</si>
  <si>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</si>
  <si>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</si>
  <si>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</si>
  <si>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</si>
  <si>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</si>
  <si>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</si>
  <si>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</si>
  <si>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</si>
  <si>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</si>
  <si>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</si>
  <si>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</si>
  <si>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</si>
  <si>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</si>
  <si>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</si>
  <si>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</si>
  <si>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</si>
  <si>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</si>
  <si>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</si>
  <si>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</si>
  <si>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</si>
  <si>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</si>
  <si>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</si>
  <si>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</si>
  <si>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</si>
  <si>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</si>
  <si>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</si>
  <si>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</si>
  <si>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</si>
  <si>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</si>
  <si>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</si>
  <si>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</si>
  <si>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</si>
  <si>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</si>
  <si>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</si>
  <si>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</si>
  <si>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</si>
  <si>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</si>
  <si>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</si>
  <si>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</si>
  <si>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</si>
  <si>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</si>
  <si>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</si>
  <si>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</si>
  <si>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</si>
  <si>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</si>
  <si>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</si>
  <si>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</si>
  <si>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</si>
  <si>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</si>
  <si>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</si>
  <si>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</si>
  <si>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</si>
  <si>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</si>
  <si>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</si>
  <si>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</si>
  <si>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</si>
  <si>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</si>
  <si>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</si>
  <si>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</si>
  <si>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</si>
  <si>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</si>
  <si>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</si>
  <si>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</si>
  <si>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</si>
  <si>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</si>
  <si>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</si>
  <si>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</si>
  <si>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</si>
  <si>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</si>
  <si>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</si>
  <si>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</si>
  <si>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</si>
  <si>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</si>
  <si>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</si>
  <si>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</si>
  <si>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</si>
  <si>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</si>
  <si>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</si>
  <si>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</si>
  <si>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</si>
  <si>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</si>
  <si>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</si>
  <si>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</si>
  <si>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</si>
  <si>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</si>
  <si>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</si>
  <si>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</si>
  <si>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</si>
  <si>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</si>
  <si>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</si>
  <si>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</si>
  <si>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</si>
  <si>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</si>
  <si>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</si>
  <si>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</si>
  <si>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</si>
  <si>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</si>
  <si>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</si>
  <si>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</si>
  <si>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</si>
  <si>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</si>
  <si>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</si>
  <si>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</si>
  <si>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</si>
  <si>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</si>
  <si>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</si>
  <si>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</si>
  <si>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</si>
  <si>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</si>
  <si>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</si>
  <si>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</si>
  <si>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</si>
  <si>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</si>
  <si>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</si>
  <si>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</si>
  <si>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</si>
  <si>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</si>
  <si>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</si>
  <si>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</si>
  <si>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</si>
  <si>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</si>
  <si>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</si>
  <si>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</si>
  <si>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</si>
  <si>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</si>
  <si>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</si>
  <si>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</si>
  <si>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</si>
  <si>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</si>
  <si>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</si>
  <si>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</si>
  <si>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</si>
  <si>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</si>
  <si>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</si>
  <si>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</si>
  <si>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</si>
  <si>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</si>
  <si>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</si>
  <si>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</si>
  <si>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</si>
  <si>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</si>
  <si>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</si>
  <si>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</si>
  <si>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</si>
  <si>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</si>
  <si>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</si>
  <si>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</si>
  <si>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</si>
  <si>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</si>
  <si>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</si>
  <si>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</si>
  <si>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</si>
  <si>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</si>
  <si>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</si>
  <si>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</si>
  <si>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</si>
  <si>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</si>
  <si>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</si>
  <si>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</si>
  <si>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</si>
  <si>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</si>
  <si>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</si>
  <si>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</si>
  <si>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</si>
  <si>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</si>
  <si>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</si>
  <si>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</si>
  <si>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</si>
  <si>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</si>
  <si>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</si>
  <si>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</si>
  <si>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</si>
  <si>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</si>
  <si>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</si>
  <si>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</si>
  <si>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</si>
  <si>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</si>
  <si>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</si>
  <si>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</si>
  <si>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</si>
  <si>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</si>
  <si>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</si>
  <si>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</si>
  <si>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</si>
  <si>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</si>
  <si>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</si>
  <si>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</si>
  <si>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</si>
  <si>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</si>
  <si>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</si>
  <si>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</si>
  <si>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</si>
  <si>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</si>
  <si>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</si>
  <si>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</si>
  <si>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</si>
  <si>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</si>
  <si>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</si>
  <si>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</si>
  <si>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</si>
  <si>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</si>
  <si>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</si>
  <si>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</si>
  <si>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</si>
  <si>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</si>
  <si>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</si>
  <si>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</si>
  <si>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</si>
  <si>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</si>
  <si>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</si>
  <si>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</si>
  <si>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</si>
  <si>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</si>
  <si>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</si>
  <si>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</si>
  <si>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</si>
  <si>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</si>
  <si>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</si>
  <si>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</si>
  <si>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</si>
  <si>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</si>
  <si>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</si>
  <si>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</si>
  <si>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</si>
  <si>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</si>
  <si>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</si>
  <si>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</si>
  <si>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</si>
  <si>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</si>
  <si>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</si>
  <si>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</si>
  <si>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</si>
  <si>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</si>
  <si>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</si>
  <si>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</si>
  <si>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</si>
  <si>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</si>
  <si>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</si>
  <si>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</si>
  <si>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</si>
  <si>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</si>
  <si>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</si>
  <si>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</si>
  <si>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</si>
  <si>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</si>
  <si>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</si>
  <si>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</si>
  <si>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</si>
  <si>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</si>
  <si>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</si>
  <si>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</si>
  <si>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</si>
  <si>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</si>
  <si>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</si>
  <si>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</si>
  <si>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</si>
  <si>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</si>
  <si>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</si>
  <si>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</si>
  <si>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</si>
  <si>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</si>
  <si>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</si>
  <si>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</si>
  <si>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</si>
  <si>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</si>
  <si>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</si>
  <si>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</si>
  <si>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</si>
  <si>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</si>
  <si>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</si>
  <si>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</si>
  <si>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</si>
  <si>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</si>
  <si>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</si>
  <si>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</si>
  <si>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</si>
  <si>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</si>
  <si>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</si>
  <si>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</si>
  <si>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</si>
  <si>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</si>
  <si>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</si>
  <si>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</si>
  <si>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</si>
  <si>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</si>
  <si>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</si>
  <si>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</si>
  <si>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</si>
  <si>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</si>
  <si>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</si>
  <si>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</si>
  <si>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</si>
  <si>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</si>
  <si>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</si>
  <si>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</si>
  <si>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</si>
  <si>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</si>
  <si>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</si>
  <si>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</si>
  <si>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</si>
  <si>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</si>
  <si>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</si>
  <si>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</si>
  <si>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</si>
  <si>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</si>
  <si>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</si>
  <si>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</si>
  <si>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</si>
  <si>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</si>
  <si>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</si>
  <si>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</si>
  <si>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</si>
  <si>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</si>
  <si>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</si>
  <si>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</si>
  <si>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</si>
  <si>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</si>
  <si>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</si>
  <si>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</si>
  <si>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</si>
  <si>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</si>
  <si>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</si>
  <si>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</si>
  <si>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</si>
  <si>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</si>
  <si>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</si>
  <si>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</si>
  <si>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</si>
  <si>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</si>
  <si>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</si>
  <si>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</si>
  <si>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</si>
  <si>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</si>
  <si>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</si>
  <si>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</si>
  <si>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</si>
  <si>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</si>
  <si>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</si>
  <si>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</si>
  <si>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</si>
  <si>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</si>
  <si>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</si>
  <si>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</si>
  <si>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</si>
  <si>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</si>
  <si>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</si>
  <si>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</si>
  <si>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</si>
  <si>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</si>
  <si>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</si>
  <si>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</si>
  <si>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</si>
  <si>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</si>
  <si>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</si>
  <si>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</si>
  <si>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</si>
  <si>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</si>
  <si>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</si>
  <si>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</si>
  <si>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</si>
  <si>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</si>
  <si>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</si>
  <si>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</si>
  <si>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</si>
  <si>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</si>
  <si>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</si>
  <si>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</si>
  <si>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</si>
  <si>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</si>
  <si>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</si>
  <si>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</si>
  <si>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</si>
  <si>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</si>
  <si>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</si>
  <si>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</si>
  <si>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</si>
  <si>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</si>
  <si>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</si>
  <si>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</si>
  <si>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</si>
  <si>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</si>
  <si>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</si>
  <si>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</si>
  <si>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</si>
  <si>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</si>
  <si>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</si>
  <si>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</si>
  <si>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</si>
  <si>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</si>
  <si>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</si>
  <si>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</si>
  <si>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</si>
  <si>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</si>
  <si>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</si>
  <si>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</si>
  <si>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</si>
  <si>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</si>
  <si>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</si>
  <si>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</si>
  <si>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</si>
  <si>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</si>
  <si>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</si>
  <si>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</si>
  <si>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</si>
  <si>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</si>
  <si>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</si>
  <si>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</si>
  <si>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</si>
  <si>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</si>
  <si>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</si>
  <si>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</si>
  <si>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</si>
  <si>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</si>
  <si>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</si>
  <si>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</si>
  <si>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</si>
  <si>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</si>
  <si>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</si>
  <si>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</si>
  <si>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</si>
  <si>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</si>
  <si>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</si>
  <si>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</si>
  <si>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</si>
  <si>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</si>
  <si>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</si>
  <si>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</si>
  <si>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</si>
  <si>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</si>
  <si>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</si>
  <si>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</si>
  <si>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</si>
  <si>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</si>
  <si>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</si>
  <si>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</si>
  <si>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</si>
  <si>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</si>
  <si>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</si>
  <si>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</si>
  <si>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</si>
  <si>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</si>
  <si>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</si>
  <si>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</si>
  <si>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</si>
  <si>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</si>
  <si>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</si>
  <si>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</si>
  <si>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</si>
  <si>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</si>
  <si>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</si>
  <si>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</si>
  <si>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</si>
  <si>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</si>
  <si>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</si>
  <si>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</si>
  <si>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</si>
  <si>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</si>
  <si>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</si>
  <si>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</si>
  <si>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</si>
  <si>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</si>
  <si>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</si>
  <si>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</si>
  <si>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</si>
  <si>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</si>
  <si>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</si>
  <si>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</si>
  <si>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</si>
  <si>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</si>
  <si>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</si>
  <si>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</si>
  <si>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</si>
  <si>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</si>
  <si>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</si>
  <si>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</si>
  <si>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</si>
  <si>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</si>
  <si>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</si>
  <si>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</si>
  <si>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</si>
  <si>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</si>
  <si>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</si>
  <si>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</si>
  <si>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</si>
  <si>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</si>
  <si>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</si>
  <si>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</si>
  <si>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</si>
  <si>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</si>
  <si>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</si>
  <si>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</si>
  <si>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</si>
  <si>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</si>
  <si>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</si>
  <si>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</si>
  <si>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</si>
  <si>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</si>
  <si>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</si>
  <si>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</si>
  <si>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</si>
  <si>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</si>
  <si>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</si>
  <si>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</si>
  <si>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</si>
  <si>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</si>
  <si>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</si>
  <si>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</si>
  <si>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</si>
  <si>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</si>
  <si>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</si>
  <si>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</si>
  <si>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</si>
  <si>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</si>
  <si>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</si>
  <si>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</si>
  <si>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</si>
  <si>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</si>
  <si>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</si>
  <si>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</si>
  <si>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</si>
  <si>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</si>
  <si>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</si>
  <si>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</si>
  <si>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</si>
  <si>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</si>
  <si>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</si>
  <si>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</si>
  <si>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</si>
  <si>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</si>
  <si>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</si>
  <si>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</si>
  <si>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</si>
  <si>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</si>
  <si>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</si>
  <si>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</si>
  <si>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</si>
  <si>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</si>
  <si>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</si>
  <si>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</si>
  <si>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</si>
  <si>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</si>
  <si>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</si>
  <si>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</si>
  <si>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</si>
  <si>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</si>
  <si>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</si>
  <si>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</si>
  <si>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</si>
  <si>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</si>
  <si>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</si>
  <si>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</si>
  <si>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</si>
  <si>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</si>
  <si>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</si>
  <si>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</si>
  <si>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</si>
  <si>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</si>
  <si>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</si>
  <si>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</si>
  <si>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</si>
  <si>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</si>
  <si>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</si>
  <si>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</si>
  <si>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</si>
  <si>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</si>
  <si>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</si>
  <si>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</si>
  <si>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</si>
  <si>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</si>
  <si>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</si>
  <si>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</si>
  <si>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</si>
  <si>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</si>
  <si>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</si>
  <si>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</si>
  <si>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</si>
  <si>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</si>
  <si>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</si>
  <si>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</si>
  <si>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</si>
  <si>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</si>
  <si>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</si>
  <si>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</si>
  <si>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</si>
  <si>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</si>
  <si>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</si>
  <si>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</si>
  <si>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</si>
  <si>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</si>
  <si>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</si>
  <si>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</si>
  <si>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</si>
  <si>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</si>
  <si>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</si>
  <si>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</si>
  <si>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</si>
  <si>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</si>
  <si>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</si>
  <si>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</si>
  <si>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</si>
  <si>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</si>
  <si>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</si>
  <si>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</si>
  <si>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</si>
  <si>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</si>
  <si>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</si>
  <si>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</si>
  <si>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</si>
  <si>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</si>
  <si>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</si>
  <si>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</si>
  <si>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</si>
  <si>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</si>
  <si>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</si>
  <si>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</si>
  <si>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</si>
  <si>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</si>
  <si>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</si>
  <si>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</si>
  <si>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</si>
  <si>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</si>
  <si>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</si>
  <si>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</si>
  <si>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</si>
  <si>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</si>
  <si>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</si>
  <si>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</si>
  <si>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</si>
  <si>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</si>
  <si>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</si>
  <si>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</si>
  <si>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</si>
  <si>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</si>
  <si>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</si>
  <si>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</si>
  <si>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</si>
  <si>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</si>
  <si>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</si>
  <si>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</si>
  <si>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</si>
  <si>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</si>
  <si>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</si>
  <si>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</si>
  <si>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</si>
  <si>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</si>
  <si>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</si>
  <si>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</si>
  <si>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</si>
  <si>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</si>
  <si>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</si>
  <si>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</si>
  <si>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</si>
  <si>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</si>
  <si>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</si>
  <si>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</si>
  <si>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</si>
  <si>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</si>
  <si>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</si>
  <si>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</si>
  <si>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</si>
  <si>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</si>
  <si>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</si>
  <si>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</si>
  <si>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</si>
  <si>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</si>
  <si>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</si>
  <si>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</si>
  <si>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</si>
  <si>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</si>
  <si>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</si>
  <si>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</si>
  <si>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</si>
  <si>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</si>
  <si>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</si>
  <si>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</si>
  <si>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</si>
  <si>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</si>
  <si>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</si>
  <si>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</si>
  <si>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</si>
  <si>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</si>
  <si>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</si>
  <si>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</si>
  <si>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</si>
  <si>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</si>
  <si>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</si>
  <si>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</si>
  <si>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</si>
  <si>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</si>
  <si>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</si>
  <si>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</si>
  <si>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</si>
  <si>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</si>
  <si>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</si>
  <si>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</si>
  <si>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</si>
  <si>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</si>
  <si>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</si>
  <si>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</si>
  <si>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</si>
  <si>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</si>
  <si>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</si>
  <si>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</si>
  <si>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</si>
  <si>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</si>
  <si>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</si>
  <si>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</si>
  <si>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</si>
  <si>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</si>
  <si>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</si>
  <si>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</si>
  <si>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</si>
  <si>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</si>
  <si>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</si>
  <si>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</si>
  <si>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</si>
  <si>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</si>
  <si>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</si>
  <si>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</si>
  <si>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</si>
  <si>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</si>
  <si>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</si>
  <si>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</si>
  <si>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</si>
  <si>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</si>
  <si>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</si>
  <si>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</si>
  <si>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</si>
  <si>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</si>
  <si>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</si>
  <si>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</si>
  <si>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</si>
  <si>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</si>
  <si>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</si>
  <si>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</si>
  <si>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</si>
  <si>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</si>
  <si>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</si>
  <si>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</si>
  <si>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</si>
  <si>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</si>
  <si>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</si>
  <si>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</si>
  <si>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</si>
  <si>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</si>
  <si>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</si>
  <si>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</si>
  <si>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</si>
  <si>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</si>
  <si>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</si>
  <si>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</si>
  <si>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</si>
  <si>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</si>
  <si>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</si>
  <si>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</si>
  <si>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</si>
  <si>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</si>
  <si>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</si>
  <si>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</si>
  <si>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</si>
  <si>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</si>
  <si>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</si>
  <si>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</si>
  <si>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</si>
  <si>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</si>
  <si>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</si>
  <si>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</si>
  <si>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</si>
  <si>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</si>
  <si>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</si>
  <si>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</si>
  <si>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</si>
  <si>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</si>
  <si>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</si>
  <si>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</si>
  <si>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</si>
  <si>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</si>
  <si>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</si>
  <si>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</si>
  <si>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</si>
  <si>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</si>
  <si>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</si>
  <si>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</si>
  <si>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</si>
  <si>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</si>
  <si>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</si>
  <si>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</si>
  <si>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</si>
  <si>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</si>
  <si>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</si>
  <si>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</si>
  <si>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</si>
  <si>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</si>
  <si>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</si>
  <si>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</si>
  <si>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</si>
  <si>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</si>
  <si>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</si>
  <si>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</si>
  <si>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</si>
  <si>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</si>
  <si>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</si>
  <si>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</si>
  <si>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</si>
  <si>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</si>
  <si>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</si>
  <si>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</si>
  <si>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</si>
  <si>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</si>
  <si>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</si>
  <si>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</si>
  <si>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</si>
  <si>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</si>
  <si>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</si>
  <si>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</si>
  <si>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</si>
  <si>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</si>
  <si>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</si>
  <si>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</si>
  <si>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</si>
  <si>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</si>
  <si>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</si>
  <si>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</si>
  <si>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</si>
  <si>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</si>
  <si>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</si>
  <si>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</si>
  <si>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</si>
  <si>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</si>
  <si>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</si>
  <si>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</si>
  <si>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</si>
  <si>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</si>
  <si>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</si>
  <si>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</si>
  <si>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</si>
  <si>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</si>
  <si>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</si>
  <si>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</si>
  <si>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</si>
  <si>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</si>
  <si>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</si>
  <si>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</si>
  <si>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</si>
  <si>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</si>
  <si>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</si>
  <si>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</si>
  <si>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</si>
  <si>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</si>
  <si>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</si>
  <si>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</si>
  <si>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</si>
  <si>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</si>
  <si>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</si>
  <si>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</si>
  <si>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</si>
  <si>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</si>
  <si>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</si>
  <si>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</si>
  <si>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</si>
  <si>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</si>
  <si>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</si>
  <si>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</si>
  <si>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</si>
  <si>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</si>
  <si>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</si>
  <si>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</si>
  <si>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</si>
  <si>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</si>
  <si>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</si>
  <si>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</si>
  <si>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</si>
  <si>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</si>
  <si>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</si>
  <si>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</si>
  <si>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</si>
  <si>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</si>
  <si>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</si>
  <si>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</si>
  <si>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</si>
  <si>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</si>
  <si>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</si>
  <si>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</si>
  <si>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</si>
  <si>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</si>
  <si>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</si>
  <si>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</si>
  <si>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</si>
  <si>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</si>
  <si>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</si>
  <si>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</si>
  <si>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</si>
  <si>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</si>
  <si>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</si>
  <si>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</si>
  <si>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</si>
  <si>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</si>
  <si>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</si>
  <si>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</si>
  <si>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</si>
  <si>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</si>
  <si>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</si>
  <si>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</si>
  <si>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</si>
  <si>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</si>
  <si>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</si>
  <si>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</si>
  <si>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</si>
  <si>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</si>
  <si>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</si>
  <si>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</si>
  <si>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</si>
  <si>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</si>
  <si>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</si>
  <si>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</si>
  <si>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</si>
  <si>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</si>
  <si>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</si>
  <si>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</si>
  <si>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</si>
  <si>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</si>
  <si>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</si>
  <si>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</si>
  <si>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</si>
  <si>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</si>
  <si>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</si>
  <si>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</si>
  <si>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</si>
  <si>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</si>
  <si>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</si>
  <si>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</si>
  <si>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</si>
  <si>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</si>
  <si>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</si>
  <si>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</si>
  <si>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</si>
  <si>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</si>
  <si>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</si>
  <si>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</si>
  <si>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</si>
  <si>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</si>
  <si>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</si>
  <si>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</si>
  <si>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</si>
  <si>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</si>
  <si>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</si>
  <si>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</si>
  <si>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</si>
  <si>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</si>
  <si>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</si>
  <si>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</si>
  <si>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</si>
  <si>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</si>
  <si>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</si>
  <si>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</si>
  <si>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</si>
  <si>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</si>
  <si>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</si>
  <si>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</si>
  <si>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</si>
  <si>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</si>
  <si>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</si>
  <si>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</si>
  <si>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</si>
  <si>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</si>
  <si>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</si>
  <si>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</si>
  <si>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</si>
  <si>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</si>
  <si>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</si>
  <si>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</si>
  <si>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</si>
  <si>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</si>
  <si>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</si>
  <si>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</si>
  <si>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</si>
  <si>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</si>
  <si>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</si>
  <si>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</si>
  <si>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</si>
  <si>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</si>
  <si>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</si>
  <si>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</si>
  <si>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</si>
  <si>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</si>
  <si>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</si>
  <si>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</si>
  <si>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</si>
  <si>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</si>
  <si>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</si>
  <si>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</si>
  <si>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</si>
  <si>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</si>
  <si>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</si>
  <si>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</si>
  <si>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</si>
  <si>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</si>
  <si>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</si>
  <si>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</si>
  <si>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</si>
  <si>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</si>
  <si>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</si>
  <si>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</si>
  <si>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</si>
  <si>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</si>
  <si>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</si>
  <si>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</si>
  <si>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</si>
  <si>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</si>
  <si>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</si>
  <si>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</si>
  <si>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</si>
  <si>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</si>
  <si>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</si>
  <si>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</si>
  <si>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</si>
  <si>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</si>
  <si>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</si>
  <si>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</si>
  <si>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</si>
  <si>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</si>
  <si>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</si>
  <si>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</si>
  <si>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</si>
  <si>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</si>
  <si>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</si>
  <si>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</si>
  <si>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</si>
  <si>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</si>
  <si>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</si>
  <si>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</si>
  <si>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</si>
  <si>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</si>
  <si>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</si>
  <si>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</si>
  <si>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</si>
  <si>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</si>
  <si>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</si>
  <si>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</si>
  <si>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</si>
  <si>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</si>
  <si>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</si>
  <si>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</si>
  <si>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</si>
  <si>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</si>
  <si>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</si>
  <si>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</si>
  <si>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</si>
  <si>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</si>
  <si>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</si>
  <si>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</si>
  <si>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</si>
  <si>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</si>
  <si>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</si>
  <si>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</si>
  <si>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</si>
  <si>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</si>
  <si>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</si>
  <si>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</si>
  <si>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</si>
  <si>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</si>
  <si>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</si>
  <si>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</si>
  <si>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</si>
  <si>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</si>
  <si>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</si>
  <si>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</si>
  <si>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</si>
  <si>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</si>
  <si>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</si>
  <si>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</si>
  <si>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</si>
  <si>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</si>
  <si>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</si>
  <si>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</si>
  <si>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</si>
  <si>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</si>
  <si>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</si>
  <si>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</si>
  <si>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</si>
  <si>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</si>
  <si>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</si>
  <si>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</si>
  <si>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</si>
  <si>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</si>
  <si>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</si>
  <si>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</si>
  <si>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</si>
  <si>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</si>
  <si>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</si>
  <si>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</si>
  <si>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</si>
  <si>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</si>
  <si>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</si>
  <si>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</si>
  <si>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</si>
  <si>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</si>
  <si>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</si>
  <si>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</si>
  <si>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</si>
  <si>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</si>
  <si>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</si>
  <si>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</si>
  <si>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</si>
  <si>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</si>
  <si>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</si>
  <si>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</si>
  <si>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</si>
  <si>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</si>
  <si>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</si>
  <si>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</si>
  <si>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</si>
  <si>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</si>
  <si>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</si>
  <si>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</si>
  <si>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</si>
  <si>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</si>
  <si>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</si>
  <si>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</si>
  <si>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</si>
  <si>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</si>
  <si>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</si>
  <si>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</si>
  <si>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</si>
  <si>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</si>
  <si>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</si>
  <si>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</si>
  <si>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</si>
  <si>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</si>
  <si>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</si>
  <si>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</si>
  <si>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</si>
  <si>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</si>
  <si>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</si>
  <si>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</si>
  <si>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</si>
  <si>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</si>
  <si>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</si>
  <si>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</si>
  <si>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</si>
  <si>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</si>
  <si>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</si>
  <si>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</si>
  <si>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</si>
  <si>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</si>
  <si>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</si>
  <si>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</si>
  <si>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</si>
  <si>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</si>
  <si>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</si>
  <si>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</si>
  <si>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</si>
  <si>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</si>
  <si>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</si>
  <si>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</si>
  <si>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</si>
  <si>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</si>
  <si>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</si>
  <si>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</si>
  <si>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</si>
  <si>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</si>
  <si>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</si>
  <si>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</si>
  <si>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</si>
  <si>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</si>
  <si>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</si>
  <si>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</si>
  <si>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</si>
  <si>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</si>
  <si>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</si>
  <si>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</si>
  <si>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</si>
  <si>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</si>
  <si>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</si>
  <si>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</si>
  <si>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</si>
  <si>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</si>
  <si>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</si>
  <si>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</si>
  <si>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</si>
  <si>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</si>
  <si>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</si>
  <si>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</si>
  <si>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</si>
  <si>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</si>
  <si>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</si>
  <si>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</si>
  <si>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</si>
  <si>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</si>
  <si>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</si>
  <si>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</si>
  <si>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</si>
  <si>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</si>
  <si>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</si>
  <si>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</si>
  <si>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</si>
  <si>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</si>
  <si>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</si>
  <si>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</si>
  <si>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</si>
  <si>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</si>
  <si>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</si>
  <si>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</si>
  <si>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</si>
  <si>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</si>
  <si>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</si>
  <si>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</si>
  <si>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</si>
  <si>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</si>
  <si>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</si>
  <si>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</si>
  <si>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</si>
  <si>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</si>
  <si>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</si>
  <si>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</si>
  <si>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</si>
  <si>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</si>
  <si>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</si>
  <si>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</si>
  <si>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</si>
  <si>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</si>
  <si>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</si>
  <si>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</si>
  <si>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</si>
  <si>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</si>
  <si>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</si>
  <si>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</si>
  <si>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</si>
  <si>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</si>
  <si>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</si>
  <si>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</si>
  <si>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</si>
  <si>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</si>
  <si>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</si>
  <si>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</si>
  <si>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</si>
  <si>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</si>
  <si>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</si>
  <si>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</si>
  <si>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</si>
  <si>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</si>
  <si>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</si>
  <si>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</si>
  <si>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</si>
  <si>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</si>
  <si>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</si>
  <si>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</si>
  <si>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</si>
  <si>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</si>
  <si>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</si>
  <si>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</si>
  <si>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</si>
  <si>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</si>
  <si>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</si>
  <si>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</si>
  <si>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</si>
  <si>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</si>
  <si>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</si>
  <si>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</si>
  <si>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</si>
  <si>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</si>
  <si>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</si>
  <si>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</si>
  <si>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</si>
  <si>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</si>
  <si>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</si>
  <si>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</si>
  <si>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</si>
  <si>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</si>
  <si>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</si>
  <si>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</si>
  <si>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</si>
  <si>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</si>
  <si>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</si>
  <si>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</si>
  <si>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</si>
  <si>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</si>
  <si>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</si>
  <si>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</si>
  <si>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</si>
  <si>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</si>
  <si>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</si>
  <si>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</si>
  <si>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</si>
  <si>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</si>
  <si>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</si>
  <si>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</si>
  <si>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</si>
  <si>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</si>
  <si>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</si>
  <si>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</si>
  <si>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</si>
  <si>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</si>
  <si>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</si>
  <si>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</si>
  <si>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</si>
  <si>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</si>
  <si>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</si>
  <si>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</si>
  <si>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</si>
  <si>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</si>
  <si>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</si>
  <si>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</si>
  <si>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</si>
  <si>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</si>
  <si>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</si>
  <si>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</si>
  <si>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</si>
  <si>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</si>
  <si>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</si>
  <si>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</si>
  <si>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</si>
  <si>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</si>
  <si>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</si>
  <si>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</si>
  <si>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</si>
  <si>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</si>
  <si>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</si>
  <si>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</si>
  <si>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</si>
  <si>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</si>
  <si>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</si>
  <si>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</si>
  <si>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</si>
  <si>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</si>
  <si>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</si>
  <si>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</si>
  <si>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</si>
  <si>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</si>
  <si>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</si>
  <si>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</si>
  <si>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</si>
  <si>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</si>
  <si>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</si>
  <si>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</si>
  <si>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</si>
  <si>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</si>
  <si>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</si>
  <si>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</si>
  <si>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</si>
  <si>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</si>
  <si>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</si>
  <si>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</si>
  <si>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</si>
  <si>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</si>
  <si>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</si>
  <si>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</si>
  <si>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</si>
  <si>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</si>
  <si>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</si>
  <si>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</si>
  <si>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</si>
  <si>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</si>
  <si>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</si>
  <si>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</si>
  <si>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</si>
  <si>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</si>
  <si>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</si>
  <si>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</si>
  <si>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</si>
  <si>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</si>
  <si>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</si>
  <si>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</si>
  <si>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</si>
  <si>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</si>
  <si>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</si>
  <si>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</si>
  <si>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</si>
  <si>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</si>
  <si>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</si>
  <si>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</si>
  <si>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</si>
  <si>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</si>
  <si>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</si>
  <si>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</si>
  <si>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</si>
  <si>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</si>
  <si>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</si>
  <si>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</si>
  <si>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</si>
  <si>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</si>
  <si>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</si>
  <si>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</si>
  <si>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</si>
  <si>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</si>
  <si>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</si>
  <si>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</si>
  <si>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</si>
  <si>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</si>
  <si>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</si>
  <si>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</si>
  <si>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</si>
  <si>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</si>
  <si>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</si>
  <si>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</si>
  <si>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</si>
  <si>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</si>
  <si>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</si>
  <si>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</si>
  <si>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</si>
  <si>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</si>
  <si>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</si>
  <si>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</si>
  <si>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</si>
  <si>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</si>
  <si>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</si>
  <si>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</si>
  <si>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</si>
  <si>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</si>
  <si>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</si>
  <si>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</si>
  <si>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</si>
  <si>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</si>
  <si>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</si>
  <si>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</si>
  <si>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</si>
  <si>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</si>
  <si>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</si>
  <si>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</si>
  <si>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</si>
  <si>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</si>
  <si>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</si>
  <si>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</si>
  <si>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</si>
  <si>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</si>
  <si>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</si>
  <si>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</si>
  <si>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</si>
  <si>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</si>
  <si>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</si>
  <si>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</si>
  <si>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</si>
  <si>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</si>
  <si>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</si>
  <si>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</si>
  <si>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</si>
  <si>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</si>
  <si>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</si>
  <si>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</si>
  <si>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</si>
  <si>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</si>
  <si>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</si>
  <si>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</si>
  <si>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</si>
  <si>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</si>
  <si>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</si>
  <si>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</si>
  <si>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</si>
  <si>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</si>
  <si>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</si>
  <si>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</si>
  <si>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</si>
  <si>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</si>
  <si>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</si>
  <si>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</si>
  <si>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</si>
  <si>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</si>
  <si>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</si>
  <si>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</si>
  <si>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</si>
  <si>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</si>
  <si>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</si>
  <si>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</si>
  <si>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</si>
  <si>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</si>
  <si>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</si>
  <si>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</si>
  <si>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</si>
  <si>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</si>
  <si>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</si>
  <si>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</si>
  <si>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</si>
  <si>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</si>
  <si>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</si>
  <si>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</si>
  <si>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</si>
  <si>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</si>
  <si>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</si>
  <si>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</si>
  <si>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</si>
  <si>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</si>
  <si>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</si>
  <si>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</si>
  <si>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</si>
  <si>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</si>
  <si>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</si>
  <si>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</si>
  <si>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</si>
  <si>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</si>
  <si>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</si>
  <si>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</si>
  <si>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</si>
  <si>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</si>
  <si>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</si>
  <si>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</si>
  <si>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</si>
  <si>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</si>
  <si>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</si>
  <si>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</si>
  <si>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</si>
  <si>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</si>
  <si>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</si>
  <si>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</si>
  <si>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</si>
  <si>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</si>
  <si>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</si>
  <si>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</si>
  <si>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</si>
  <si>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</si>
  <si>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</si>
  <si>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</si>
  <si>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</si>
  <si>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</si>
  <si>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</si>
  <si>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</si>
  <si>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</si>
  <si>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</si>
  <si>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</si>
  <si>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</si>
  <si>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</si>
  <si>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</si>
  <si>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</si>
  <si>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</si>
  <si>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</si>
  <si>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</si>
  <si>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</si>
  <si>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</si>
  <si>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</si>
  <si>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</si>
  <si>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</si>
  <si>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</si>
  <si>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</si>
  <si>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</si>
  <si>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</si>
  <si>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</si>
  <si>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</si>
  <si>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</si>
  <si>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</si>
  <si>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</si>
  <si>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</si>
  <si>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</si>
  <si>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</si>
  <si>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</si>
  <si>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</si>
  <si>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</si>
  <si>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</si>
  <si>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</si>
  <si>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</si>
  <si>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</si>
  <si>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</si>
  <si>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</si>
  <si>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</si>
  <si>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</si>
  <si>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</si>
  <si>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</si>
  <si>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</si>
  <si>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</si>
  <si>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</si>
  <si>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</si>
  <si>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</si>
  <si>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</si>
  <si>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</si>
  <si>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</si>
  <si>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</si>
  <si>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</si>
  <si>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</si>
  <si>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</si>
  <si>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</si>
  <si>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</si>
  <si>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</si>
  <si>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</si>
  <si>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</si>
  <si>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</si>
  <si>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</si>
  <si>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</si>
  <si>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</si>
  <si>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</si>
  <si>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</si>
  <si>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</si>
  <si>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</si>
  <si>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</si>
  <si>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</si>
  <si>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</si>
  <si>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</si>
  <si>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</si>
  <si>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</si>
  <si>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</si>
  <si>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</si>
  <si>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</si>
  <si>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</si>
  <si>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</si>
  <si>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</si>
  <si>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</si>
  <si>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</si>
  <si>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</si>
  <si>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</si>
  <si>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</si>
  <si>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</si>
  <si>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</si>
  <si>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</si>
  <si>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</si>
  <si>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</si>
  <si>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</si>
  <si>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</si>
  <si>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</si>
  <si>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</si>
  <si>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</si>
  <si>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</si>
  <si>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</si>
  <si>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</si>
  <si>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</si>
  <si>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</si>
  <si>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</si>
  <si>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</si>
  <si>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</si>
  <si>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</si>
  <si>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</si>
  <si>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</si>
  <si>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</si>
  <si>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</si>
  <si>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</si>
  <si>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</si>
  <si>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</si>
  <si>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</si>
  <si>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</si>
  <si>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</si>
  <si>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</si>
  <si>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</si>
  <si>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</si>
  <si>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</si>
  <si>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</si>
  <si>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</si>
  <si>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</si>
  <si>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</si>
  <si>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</si>
  <si>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</si>
  <si>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</si>
  <si>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</si>
  <si>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</si>
  <si>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</si>
  <si>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</si>
  <si>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</si>
  <si>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</si>
  <si>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</si>
  <si>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</si>
  <si>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</si>
  <si>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</si>
  <si>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</si>
  <si>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</si>
  <si>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</si>
  <si>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</si>
  <si>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</si>
  <si>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</si>
  <si>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</si>
  <si>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</si>
  <si>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</si>
  <si>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</si>
  <si>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</si>
  <si>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</si>
  <si>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</si>
  <si>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</si>
  <si>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</si>
  <si>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</si>
  <si>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</si>
  <si>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</si>
  <si>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</si>
  <si>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</si>
  <si>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</si>
  <si>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</si>
  <si>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</si>
  <si>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</si>
  <si>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</si>
  <si>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</si>
  <si>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</si>
  <si>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</si>
  <si>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</si>
  <si>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</si>
  <si>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</si>
  <si>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</si>
  <si>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</si>
  <si>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</si>
  <si>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</si>
  <si>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</si>
  <si>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</si>
  <si>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</si>
  <si>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</si>
  <si>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</si>
  <si>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</si>
  <si>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</si>
  <si>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</si>
  <si>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</si>
  <si>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</si>
  <si>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</si>
  <si>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</si>
  <si>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</si>
  <si>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</si>
  <si>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</si>
  <si>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</si>
  <si>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</si>
  <si>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</si>
  <si>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</si>
  <si>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</si>
  <si>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</si>
  <si>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</si>
  <si>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</si>
  <si>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</si>
  <si>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</si>
  <si>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</si>
  <si>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</si>
  <si>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</si>
  <si>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</si>
  <si>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</si>
  <si>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</si>
  <si>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</si>
  <si>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</si>
  <si>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</si>
  <si>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</si>
  <si>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</si>
  <si>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</si>
  <si>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</si>
  <si>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</si>
  <si>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</si>
  <si>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</si>
  <si>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</si>
  <si>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</si>
  <si>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</si>
  <si>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</si>
  <si>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</si>
  <si>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</si>
  <si>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</si>
  <si>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</si>
  <si>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</si>
  <si>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</si>
  <si>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</si>
  <si>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</si>
  <si>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</si>
  <si>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</si>
  <si>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</si>
  <si>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</si>
  <si>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</si>
  <si>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</si>
  <si>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</si>
  <si>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</si>
  <si>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</si>
  <si>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</si>
  <si>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</si>
  <si>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</si>
  <si>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</si>
  <si>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</si>
  <si>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</si>
  <si>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</si>
  <si>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</si>
  <si>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</si>
  <si>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</si>
  <si>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</si>
  <si>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</si>
  <si>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</si>
  <si>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</si>
  <si>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</si>
  <si>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</si>
  <si>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</si>
  <si>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</si>
  <si>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</si>
  <si>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</si>
  <si>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</si>
  <si>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</si>
  <si>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</si>
  <si>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</si>
  <si>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</si>
  <si>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</si>
  <si>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</si>
  <si>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</si>
  <si>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</si>
  <si>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</si>
  <si>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</si>
  <si>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</si>
  <si>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</si>
  <si>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</si>
  <si>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</si>
  <si>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</si>
  <si>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</si>
  <si>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</si>
  <si>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</si>
  <si>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</si>
  <si>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</si>
  <si>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</si>
  <si>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</si>
  <si>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</si>
  <si>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</si>
  <si>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</si>
  <si>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</si>
  <si>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</si>
  <si>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</si>
  <si>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</si>
  <si>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</si>
  <si>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</si>
  <si>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</si>
  <si>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</si>
  <si>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</si>
  <si>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</si>
  <si>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</si>
  <si>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</si>
  <si>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</si>
  <si>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</si>
  <si>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</si>
  <si>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</si>
  <si>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</si>
  <si>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</si>
  <si>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</si>
  <si>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</si>
  <si>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</si>
  <si>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</si>
  <si>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</si>
  <si>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</si>
  <si>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</si>
  <si>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</si>
  <si>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</si>
  <si>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</si>
  <si>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</si>
  <si>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</si>
  <si>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</si>
  <si>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</si>
  <si>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</si>
  <si>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</si>
  <si>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</si>
  <si>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</si>
  <si>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</si>
  <si>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</si>
  <si>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</si>
  <si>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</si>
  <si>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</si>
  <si>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</si>
  <si>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</si>
  <si>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</si>
  <si>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</si>
  <si>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</si>
  <si>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</si>
  <si>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</si>
  <si>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</si>
  <si>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</si>
  <si>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</si>
  <si>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</si>
  <si>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</si>
  <si>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</si>
  <si>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</si>
  <si>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</si>
  <si>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</si>
  <si>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</si>
  <si>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</si>
  <si>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</si>
  <si>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</si>
  <si>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</si>
  <si>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</si>
  <si>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</si>
  <si>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</si>
  <si>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</si>
  <si>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</si>
  <si>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</si>
  <si>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</si>
  <si>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</si>
  <si>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</si>
  <si>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</si>
  <si>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</si>
  <si>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</si>
  <si>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</si>
  <si>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</si>
  <si>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</si>
  <si>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</si>
  <si>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</si>
  <si>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</si>
  <si>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</si>
  <si>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</si>
  <si>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</si>
  <si>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</si>
  <si>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</si>
  <si>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</si>
  <si>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</si>
  <si>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</si>
  <si>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</si>
  <si>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</si>
  <si>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</si>
  <si>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</si>
  <si>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</si>
  <si>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</si>
  <si>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</si>
  <si>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</si>
  <si>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</si>
  <si>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</si>
  <si>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</si>
  <si>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</si>
  <si>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</si>
  <si>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</si>
  <si>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</si>
  <si>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</si>
  <si>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</si>
  <si>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</si>
  <si>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</si>
  <si>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</si>
  <si>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</si>
  <si>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</si>
  <si>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</si>
  <si>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</si>
  <si>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</si>
  <si>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</si>
  <si>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</si>
  <si>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</si>
  <si>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</si>
  <si>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</si>
  <si>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</si>
  <si>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</si>
  <si>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</si>
  <si>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</si>
  <si>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</si>
  <si>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</si>
  <si>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</si>
  <si>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</si>
  <si>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</si>
  <si>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</si>
  <si>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</si>
  <si>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</si>
  <si>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</si>
  <si>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</si>
  <si>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</si>
  <si>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</si>
  <si>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</si>
  <si>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</si>
  <si>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</si>
  <si>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</si>
  <si>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</si>
  <si>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</si>
  <si>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</si>
  <si>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</si>
  <si>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</si>
  <si>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</si>
  <si>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</si>
  <si>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</si>
  <si>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</si>
  <si>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</si>
  <si>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</si>
  <si>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</si>
  <si>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</si>
  <si>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</si>
  <si>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</si>
  <si>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</si>
  <si>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</si>
  <si>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</si>
  <si>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</si>
  <si>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</si>
  <si>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</si>
  <si>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</si>
  <si>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</si>
  <si>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</si>
  <si>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</si>
  <si>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</si>
  <si>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</si>
  <si>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</si>
  <si>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</si>
  <si>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</si>
  <si>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</si>
  <si>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</si>
  <si>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</si>
  <si>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</si>
  <si>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</si>
  <si>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</si>
  <si>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</si>
  <si>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</si>
  <si>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</si>
  <si>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</si>
  <si>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</si>
  <si>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</si>
  <si>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</si>
  <si>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</si>
  <si>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</si>
  <si>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</si>
  <si>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</si>
  <si>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</si>
  <si>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</si>
  <si>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</si>
  <si>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</si>
  <si>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</si>
  <si>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</si>
  <si>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</si>
  <si>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</si>
  <si>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</si>
  <si>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</si>
  <si>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</si>
  <si>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</si>
  <si>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</si>
  <si>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</si>
  <si>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</si>
  <si>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</si>
  <si>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</si>
  <si>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</si>
  <si>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</si>
  <si>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</si>
  <si>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</si>
  <si>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</si>
  <si>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</si>
  <si>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</si>
  <si>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</si>
  <si>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</si>
  <si>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</si>
  <si>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</si>
  <si>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</si>
  <si>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</si>
  <si>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</si>
  <si>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</si>
  <si>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</si>
  <si>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</si>
  <si>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</si>
  <si>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</si>
  <si>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</si>
  <si>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</si>
  <si>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</si>
  <si>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</si>
  <si>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</si>
  <si>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</si>
  <si>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</si>
  <si>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</si>
  <si>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</si>
  <si>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</si>
  <si>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</si>
  <si>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</si>
  <si>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</si>
  <si>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</si>
  <si>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</si>
  <si>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</si>
  <si>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</si>
  <si>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</si>
  <si>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</si>
  <si>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</si>
  <si>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</si>
  <si>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</si>
  <si>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</si>
  <si>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</si>
  <si>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</si>
  <si>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</si>
  <si>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</si>
  <si>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</si>
  <si>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</si>
  <si>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</si>
  <si>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</si>
  <si>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</si>
  <si>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</si>
  <si>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</si>
  <si>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</si>
  <si>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</si>
  <si>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</si>
  <si>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</si>
  <si>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</si>
  <si>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</si>
  <si>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</si>
  <si>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</si>
  <si>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</si>
  <si>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</si>
  <si>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</si>
  <si>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</si>
  <si>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</si>
  <si>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</si>
  <si>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</si>
  <si>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</si>
  <si>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</si>
  <si>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</si>
  <si>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</si>
  <si>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</si>
  <si>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</si>
  <si>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</si>
  <si>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</si>
  <si>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</si>
  <si>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</si>
  <si>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</si>
  <si>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</si>
  <si>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</si>
  <si>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</si>
  <si>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</si>
  <si>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</si>
  <si>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</si>
  <si>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</si>
  <si>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</si>
  <si>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</si>
  <si>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</si>
  <si>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</si>
  <si>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</si>
  <si>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</si>
  <si>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</si>
  <si>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</si>
  <si>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</si>
  <si>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</si>
  <si>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</si>
  <si>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</si>
  <si>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</si>
  <si>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</si>
  <si>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</si>
  <si>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</si>
  <si>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</si>
  <si>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</si>
  <si>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</si>
  <si>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</si>
  <si>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</si>
  <si>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</si>
  <si>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</si>
  <si>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</si>
  <si>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</si>
  <si>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</si>
  <si>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</si>
  <si>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</si>
  <si>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</si>
  <si>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</si>
  <si>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</si>
  <si>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</si>
  <si>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</si>
  <si>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</si>
  <si>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</si>
  <si>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</si>
  <si>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</si>
  <si>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</si>
  <si>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</si>
  <si>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</si>
  <si>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</si>
  <si>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</si>
  <si>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</si>
  <si>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</si>
  <si>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</si>
  <si>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</si>
  <si>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</si>
  <si>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</si>
  <si>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</si>
  <si>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</si>
  <si>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</si>
  <si>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</si>
  <si>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</si>
  <si>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</si>
  <si>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</si>
  <si>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</si>
  <si>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</si>
  <si>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</si>
  <si>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</si>
  <si>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</si>
  <si>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</si>
  <si>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</si>
  <si>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</si>
  <si>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</si>
  <si>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</si>
  <si>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</si>
  <si>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</si>
  <si>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</si>
  <si>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</si>
  <si>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</si>
  <si>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</si>
  <si>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</si>
  <si>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</si>
  <si>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</si>
  <si>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</si>
  <si>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</si>
  <si>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</si>
  <si>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</si>
  <si>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</si>
  <si>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</si>
  <si>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</si>
  <si>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</si>
  <si>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</si>
  <si>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</si>
  <si>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</si>
  <si>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</si>
  <si>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</si>
  <si>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</si>
  <si>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</si>
  <si>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</si>
  <si>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</si>
  <si>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</si>
  <si>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</si>
  <si>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</si>
  <si>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</si>
  <si>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</si>
  <si>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</si>
  <si>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</si>
  <si>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</si>
  <si>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</si>
  <si>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</si>
  <si>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</si>
  <si>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</si>
  <si>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</si>
  <si>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</si>
  <si>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</si>
  <si>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</si>
  <si>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</si>
  <si>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</si>
  <si>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</si>
  <si>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</si>
  <si>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</si>
  <si>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</si>
  <si>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</si>
  <si>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</si>
  <si>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</si>
  <si>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</si>
  <si>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</si>
  <si>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</si>
  <si>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</si>
  <si>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</si>
  <si>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</si>
  <si>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</si>
  <si>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</si>
  <si>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</si>
  <si>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</si>
  <si>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</si>
  <si>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</si>
  <si>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</si>
  <si>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</si>
  <si>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</si>
  <si>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</si>
  <si>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</si>
  <si>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</si>
  <si>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</si>
  <si>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</si>
  <si>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</si>
  <si>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</si>
  <si>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</si>
  <si>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</si>
  <si>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</si>
  <si>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</si>
  <si>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</si>
  <si>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</si>
  <si>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</si>
  <si>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</si>
  <si>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</si>
  <si>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</si>
  <si>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</si>
  <si>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</si>
  <si>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</si>
  <si>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</si>
  <si>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</si>
  <si>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</si>
  <si>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</si>
  <si>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</si>
  <si>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</si>
  <si>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</si>
  <si>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</si>
  <si>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</si>
  <si>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</si>
  <si>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</si>
  <si>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</si>
  <si>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</si>
  <si>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</si>
  <si>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</si>
  <si>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</si>
  <si>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</si>
  <si>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</si>
  <si>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</si>
  <si>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</si>
  <si>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</si>
  <si>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</si>
  <si>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</si>
  <si>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</si>
  <si>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</si>
  <si>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</si>
  <si>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</si>
  <si>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</si>
  <si>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</si>
  <si>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</si>
  <si>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</si>
  <si>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</si>
  <si>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</si>
  <si>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</si>
  <si>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</si>
  <si>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</si>
  <si>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</si>
  <si>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</si>
  <si>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</si>
  <si>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</si>
  <si>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</si>
  <si>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</si>
  <si>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</si>
  <si>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</si>
  <si>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</si>
  <si>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</si>
  <si>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</si>
  <si>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</si>
  <si>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</si>
  <si>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</si>
  <si>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</si>
  <si>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</si>
  <si>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</si>
  <si>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</si>
  <si>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</si>
  <si>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</si>
  <si>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</si>
  <si>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</si>
  <si>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</si>
  <si>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</si>
  <si>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</si>
  <si>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</si>
  <si>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</si>
  <si>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</si>
  <si>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</si>
  <si>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</si>
  <si>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</si>
  <si>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</si>
  <si>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</si>
  <si>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</si>
  <si>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</si>
  <si>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</si>
  <si>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</si>
  <si>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</si>
  <si>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</si>
  <si>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</si>
  <si>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</si>
  <si>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</si>
  <si>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</si>
  <si>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</si>
  <si>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</si>
  <si>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</si>
  <si>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</si>
  <si>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</si>
  <si>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</si>
  <si>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</si>
  <si>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</si>
  <si>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</si>
  <si>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</si>
  <si>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</si>
  <si>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</si>
  <si>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</si>
  <si>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</si>
  <si>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</si>
  <si>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</si>
  <si>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</si>
  <si>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</si>
  <si>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</si>
  <si>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</si>
  <si>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</si>
  <si>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</si>
  <si>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</si>
  <si>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</si>
  <si>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</si>
  <si>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</si>
  <si>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</si>
  <si>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</si>
  <si>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</si>
  <si>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</si>
  <si>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</si>
  <si>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</si>
  <si>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</si>
  <si>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</si>
  <si>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</si>
  <si>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</si>
  <si>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</si>
  <si>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</si>
  <si>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</si>
  <si>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</si>
  <si>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</si>
  <si>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</si>
  <si>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</si>
  <si>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</si>
  <si>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</si>
  <si>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</si>
  <si>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</si>
  <si>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</si>
  <si>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</si>
  <si>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</si>
  <si>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</si>
  <si>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</si>
  <si>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</si>
  <si>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</si>
  <si>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</si>
  <si>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</si>
  <si>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</si>
  <si>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</si>
  <si>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</si>
  <si>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</si>
  <si>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</si>
  <si>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</si>
  <si>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</si>
  <si>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</si>
  <si>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</si>
  <si>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</si>
  <si>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</si>
  <si>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</si>
  <si>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</si>
  <si>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</si>
  <si>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</si>
  <si>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</si>
  <si>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</si>
  <si>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</si>
  <si>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</si>
  <si>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</si>
  <si>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</si>
  <si>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</si>
  <si>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</si>
  <si>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</si>
  <si>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</si>
  <si>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</si>
  <si>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</si>
  <si>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</si>
  <si>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</si>
  <si>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</si>
  <si>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</si>
  <si>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</si>
  <si>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</si>
  <si>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</si>
  <si>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</si>
  <si>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</si>
  <si>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</si>
  <si>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</si>
  <si>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</si>
  <si>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</si>
  <si>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</si>
  <si>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</si>
  <si>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</si>
  <si>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</si>
  <si>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</si>
  <si>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</si>
  <si>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</si>
  <si>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</si>
  <si>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</si>
  <si>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</si>
  <si>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</si>
  <si>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</si>
  <si>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</si>
  <si>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</si>
  <si>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</si>
  <si>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</si>
  <si>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</si>
  <si>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</si>
  <si>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</si>
  <si>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</si>
  <si>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</si>
  <si>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</si>
  <si>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</si>
  <si>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</si>
  <si>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</si>
  <si>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</si>
  <si>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</si>
  <si>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</si>
  <si>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</si>
  <si>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</si>
  <si>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</si>
  <si>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</si>
  <si>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</si>
  <si>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</si>
  <si>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</si>
  <si>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</si>
  <si>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</si>
  <si>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</si>
  <si>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</si>
  <si>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</si>
  <si>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</si>
  <si>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</si>
  <si>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</si>
  <si>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</si>
  <si>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</si>
  <si>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</si>
  <si>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</si>
  <si>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</si>
  <si>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</si>
  <si>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</si>
  <si>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</si>
  <si>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</si>
  <si>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</si>
  <si>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</si>
  <si>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</si>
  <si>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</si>
  <si>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</si>
  <si>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</si>
  <si>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</si>
  <si>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</si>
  <si>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</si>
  <si>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</si>
  <si>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</si>
  <si>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</si>
  <si>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</si>
  <si>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</si>
  <si>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</si>
  <si>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</si>
  <si>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</si>
  <si>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</si>
  <si>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</si>
  <si>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</si>
  <si>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</si>
  <si>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</si>
  <si>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</si>
  <si>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</si>
  <si>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</si>
  <si>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</si>
  <si>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</si>
  <si>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</si>
  <si>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</si>
  <si>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</si>
  <si>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</si>
  <si>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</si>
  <si>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</si>
  <si>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</si>
  <si>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</si>
  <si>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</si>
  <si>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</si>
  <si>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</si>
  <si>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</si>
  <si>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</si>
  <si>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</si>
  <si>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</si>
  <si>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</si>
  <si>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</si>
  <si>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</si>
  <si>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</si>
  <si>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</si>
  <si>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</si>
  <si>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</si>
  <si>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</si>
  <si>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</si>
  <si>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</si>
  <si>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</si>
  <si>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</si>
  <si>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</si>
  <si>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</si>
  <si>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</si>
  <si>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</si>
  <si>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</si>
  <si>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</si>
  <si>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</si>
  <si>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</si>
  <si>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</si>
  <si>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</si>
  <si>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</si>
  <si>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</si>
  <si>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</si>
  <si>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</si>
  <si>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</si>
  <si>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</si>
  <si>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</si>
  <si>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</si>
  <si>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</si>
  <si>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</si>
  <si>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</si>
  <si>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</si>
  <si>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</si>
  <si>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</si>
  <si>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</si>
  <si>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</si>
  <si>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</si>
  <si>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</si>
  <si>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</si>
  <si>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</si>
  <si>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</si>
  <si>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</si>
  <si>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</si>
  <si>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</si>
  <si>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</si>
  <si>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</si>
  <si>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</si>
  <si>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</si>
  <si>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</si>
  <si>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</si>
  <si>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</si>
  <si>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</si>
  <si>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</si>
  <si>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</si>
  <si>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</si>
  <si>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</si>
  <si>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</si>
  <si>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</si>
  <si>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</si>
  <si>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</si>
  <si>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</si>
  <si>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</si>
  <si>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</si>
  <si>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</si>
  <si>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</si>
  <si>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</si>
  <si>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</si>
  <si>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</si>
  <si>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</si>
  <si>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</si>
  <si>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</si>
  <si>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</si>
  <si>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</si>
  <si>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</si>
  <si>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</si>
  <si>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</si>
  <si>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</si>
  <si>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</si>
  <si>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</si>
  <si>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</si>
  <si>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</si>
  <si>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</si>
  <si>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</si>
  <si>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</si>
  <si>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</si>
  <si>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</si>
  <si>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</si>
  <si>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</si>
  <si>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</si>
  <si>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</si>
  <si>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</si>
  <si>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</si>
  <si>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</si>
  <si>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</si>
  <si>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</si>
  <si>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</si>
  <si>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</si>
  <si>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</si>
  <si>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</si>
  <si>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</si>
  <si>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</si>
  <si>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</si>
  <si>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</si>
  <si>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</si>
  <si>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</si>
  <si>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</si>
  <si>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</si>
  <si>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</si>
  <si>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</si>
  <si>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</si>
  <si>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</si>
  <si>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</si>
  <si>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</si>
  <si>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</si>
  <si>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</si>
  <si>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</si>
  <si>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</si>
  <si>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</si>
  <si>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</si>
  <si>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</si>
  <si>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</si>
  <si>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</si>
  <si>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</si>
  <si>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</si>
  <si>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</si>
  <si>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</si>
  <si>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</si>
  <si>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</si>
  <si>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</si>
  <si>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</si>
  <si>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</si>
  <si>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</si>
  <si>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</si>
  <si>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</si>
  <si>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</si>
  <si>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</si>
  <si>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</si>
  <si>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</si>
  <si>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</si>
  <si>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</si>
  <si>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</si>
  <si>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</si>
  <si>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</si>
  <si>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</si>
  <si>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</si>
  <si>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</si>
  <si>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</si>
  <si>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</si>
  <si>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</si>
  <si>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</si>
  <si>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</si>
  <si>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</si>
  <si>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</si>
  <si>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</si>
  <si>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</si>
  <si>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</si>
  <si>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</si>
  <si>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</si>
  <si>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</si>
  <si>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</si>
  <si>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</si>
  <si>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</si>
  <si>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</si>
  <si>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</si>
  <si>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</si>
  <si>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</si>
  <si>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</si>
  <si>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</si>
  <si>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</si>
  <si>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</si>
  <si>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</si>
  <si>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</si>
  <si>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</si>
  <si>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</si>
  <si>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</si>
  <si>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</si>
  <si>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</si>
  <si>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</si>
  <si>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</si>
  <si>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</si>
  <si>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</si>
  <si>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</si>
  <si>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</si>
  <si>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</si>
  <si>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</si>
  <si>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</si>
  <si>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</si>
  <si>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</si>
  <si>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</si>
  <si>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</si>
  <si>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</si>
  <si>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</si>
  <si>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</si>
  <si>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</si>
  <si>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</si>
  <si>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</si>
  <si>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</si>
  <si>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</si>
  <si>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</si>
  <si>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</si>
  <si>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</si>
  <si>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</si>
  <si>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</si>
  <si>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</si>
  <si>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</si>
  <si>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</si>
  <si>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</si>
  <si>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</si>
  <si>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</si>
  <si>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</si>
  <si>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</si>
  <si>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</si>
  <si>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</si>
  <si>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</si>
  <si>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</si>
  <si>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</si>
  <si>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</si>
  <si>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</si>
  <si>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</si>
  <si>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</si>
  <si>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</si>
  <si>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</si>
  <si>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</si>
  <si>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</si>
  <si>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</si>
  <si>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</si>
  <si>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</si>
  <si>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</si>
  <si>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</si>
  <si>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</si>
  <si>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</si>
  <si>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</si>
  <si>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</si>
  <si>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</si>
  <si>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</si>
  <si>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</si>
  <si>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</si>
  <si>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</si>
  <si>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</si>
  <si>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</si>
  <si>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</si>
  <si>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</si>
  <si>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</si>
  <si>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</si>
  <si>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</si>
  <si>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</si>
  <si>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</si>
  <si>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</si>
  <si>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</si>
  <si>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</si>
  <si>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</si>
  <si>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</si>
  <si>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</si>
  <si>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</si>
  <si>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</si>
  <si>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</si>
  <si>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</si>
  <si>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</si>
  <si>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</si>
  <si>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</si>
  <si>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</si>
  <si>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</si>
  <si>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</si>
  <si>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</si>
  <si>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</si>
  <si>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</si>
  <si>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</si>
  <si>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</si>
  <si>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</si>
  <si>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</si>
  <si>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</si>
  <si>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</si>
  <si>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</si>
  <si>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</si>
  <si>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</si>
  <si>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</si>
  <si>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</si>
  <si>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</si>
  <si>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</si>
  <si>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</si>
  <si>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</si>
  <si>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</si>
  <si>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</si>
  <si>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</si>
  <si>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</si>
  <si>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</si>
  <si>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</si>
  <si>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</si>
  <si>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</si>
  <si>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</si>
  <si>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</si>
  <si>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</si>
  <si>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</si>
  <si>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</si>
  <si>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</si>
  <si>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</si>
  <si>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</si>
  <si>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</si>
  <si>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</si>
  <si>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</si>
  <si>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</si>
  <si>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</si>
  <si>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</si>
  <si>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</si>
  <si>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</si>
  <si>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</si>
  <si>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</si>
  <si>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</si>
  <si>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</si>
  <si>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</si>
  <si>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</si>
  <si>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</si>
  <si>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</si>
  <si>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</si>
  <si>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</si>
  <si>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</si>
  <si>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</si>
  <si>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</si>
  <si>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</si>
  <si>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</si>
  <si>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</si>
  <si>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</si>
  <si>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</si>
  <si>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</si>
  <si>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</si>
  <si>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</si>
  <si>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</si>
  <si>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</si>
  <si>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</si>
  <si>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</si>
  <si>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</si>
  <si>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</si>
  <si>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</si>
  <si>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</si>
  <si>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</si>
  <si>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</si>
  <si>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</si>
  <si>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</si>
  <si>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</si>
  <si>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</si>
  <si>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</si>
  <si>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</si>
  <si>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</si>
  <si>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</si>
  <si>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</si>
  <si>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</si>
  <si>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</si>
  <si>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</si>
  <si>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</si>
  <si>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</si>
  <si>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</si>
  <si>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</si>
  <si>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</si>
  <si>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</si>
  <si>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</si>
  <si>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</si>
  <si>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</si>
  <si>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</si>
  <si>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</si>
  <si>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</si>
  <si>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</si>
  <si>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</si>
  <si>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</si>
  <si>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</si>
  <si>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</si>
  <si>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</si>
  <si>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</si>
  <si>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</si>
  <si>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</si>
  <si>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</si>
  <si>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</si>
  <si>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</si>
  <si>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</si>
  <si>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</si>
  <si>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</si>
  <si>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</si>
  <si>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</si>
  <si>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</si>
  <si>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</si>
  <si>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</si>
  <si>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</si>
  <si>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</si>
  <si>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</si>
  <si>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</si>
  <si>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</si>
  <si>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</si>
  <si>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</si>
  <si>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</si>
  <si>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</si>
  <si>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</si>
  <si>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</si>
  <si>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</si>
  <si>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</si>
  <si>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</si>
  <si>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</si>
  <si>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</si>
  <si>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</si>
  <si>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</si>
  <si>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</si>
  <si>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</si>
  <si>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</si>
  <si>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</si>
  <si>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</si>
  <si>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</si>
  <si>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</si>
  <si>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</si>
  <si>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</si>
  <si>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</si>
  <si>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</si>
  <si>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</si>
  <si>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</si>
  <si>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</si>
  <si>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</si>
  <si>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</si>
  <si>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</si>
  <si>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</si>
  <si>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</si>
  <si>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</si>
  <si>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</si>
  <si>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</si>
  <si>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</si>
  <si>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</si>
  <si>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</si>
  <si>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</si>
  <si>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</si>
  <si>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</si>
  <si>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</si>
  <si>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</si>
  <si>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</si>
  <si>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</si>
  <si>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</si>
  <si>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</si>
  <si>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</si>
  <si>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</si>
  <si>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</si>
  <si>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</si>
  <si>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</si>
  <si>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</si>
  <si>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</si>
  <si>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</si>
  <si>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</si>
  <si>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</si>
  <si>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</si>
  <si>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</si>
  <si>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</si>
  <si>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</si>
  <si>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</si>
  <si>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</si>
  <si>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</si>
  <si>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</si>
  <si>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</si>
  <si>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</si>
  <si>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</si>
  <si>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</si>
  <si>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</si>
  <si>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</si>
  <si>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</si>
  <si>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</si>
  <si>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</si>
  <si>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</si>
  <si>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</si>
  <si>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</si>
  <si>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</si>
  <si>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</si>
  <si>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</si>
  <si>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</si>
  <si>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</si>
  <si>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</si>
  <si>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</si>
  <si>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</si>
  <si>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</si>
  <si>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</si>
  <si>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</si>
  <si>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</si>
  <si>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</si>
  <si>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</si>
  <si>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</si>
  <si>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</si>
  <si>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</si>
  <si>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</si>
  <si>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</si>
  <si>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</si>
  <si>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</si>
  <si>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</si>
  <si>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</si>
  <si>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</si>
  <si>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</si>
  <si>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</si>
  <si>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</si>
  <si>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</si>
  <si>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</si>
  <si>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</si>
  <si>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</si>
  <si>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</si>
  <si>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</si>
  <si>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</si>
  <si>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</si>
  <si>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</si>
  <si>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</si>
  <si>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</si>
  <si>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</si>
  <si>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</si>
  <si>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</si>
  <si>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</si>
  <si>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</si>
  <si>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</si>
  <si>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</si>
  <si>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</si>
  <si>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</si>
  <si>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</si>
  <si>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</si>
  <si>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</si>
  <si>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</si>
  <si>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</si>
  <si>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</si>
  <si>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</si>
  <si>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</si>
  <si>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</si>
  <si>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</si>
  <si>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</si>
  <si>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</si>
  <si>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</si>
  <si>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</si>
  <si>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</si>
  <si>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</si>
  <si>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</si>
  <si>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</si>
  <si>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</si>
  <si>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</si>
  <si>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</si>
  <si>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</si>
  <si>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</si>
  <si>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</si>
  <si>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</si>
  <si>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</si>
  <si>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</si>
  <si>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</si>
  <si>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</si>
  <si>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</si>
  <si>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</si>
  <si>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</si>
  <si>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</si>
  <si>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</si>
  <si>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</si>
  <si>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</si>
  <si>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</si>
  <si>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</si>
  <si>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</si>
  <si>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</si>
  <si>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</si>
  <si>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</si>
  <si>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</si>
  <si>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</si>
  <si>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</si>
  <si>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</si>
  <si>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</si>
  <si>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</si>
  <si>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</si>
  <si>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</si>
  <si>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</si>
  <si>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</si>
  <si>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</si>
  <si>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</si>
  <si>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</si>
  <si>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</si>
  <si>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</si>
  <si>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</si>
  <si>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</si>
  <si>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</si>
  <si>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</si>
  <si>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</si>
  <si>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</si>
  <si>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</si>
  <si>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</si>
  <si>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</si>
  <si>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</si>
  <si>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</si>
  <si>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</si>
  <si>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</si>
  <si>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</si>
  <si>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</si>
  <si>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</si>
  <si>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</si>
  <si>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</si>
  <si>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</si>
  <si>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</si>
  <si>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</si>
  <si>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</si>
  <si>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</si>
  <si>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</si>
  <si>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</si>
  <si>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</si>
  <si>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</si>
  <si>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</si>
  <si>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</si>
  <si>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</si>
  <si>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</si>
  <si>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</si>
  <si>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</si>
  <si>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</si>
  <si>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</si>
  <si>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</si>
  <si>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</si>
  <si>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</si>
  <si>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</si>
  <si>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</si>
  <si>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</si>
  <si>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</si>
  <si>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</si>
  <si>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</si>
  <si>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</si>
  <si>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</si>
  <si>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</si>
  <si>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</si>
  <si>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</si>
  <si>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</si>
  <si>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</si>
  <si>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</si>
  <si>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</si>
  <si>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</si>
  <si>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</si>
  <si>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</si>
  <si>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</si>
  <si>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</si>
  <si>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</si>
  <si>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</si>
  <si>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</si>
  <si>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</si>
  <si>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</si>
  <si>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</si>
  <si>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</si>
  <si>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</si>
  <si>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</si>
  <si>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</si>
  <si>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</si>
  <si>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</si>
  <si>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</si>
  <si>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</si>
  <si>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</si>
  <si>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</si>
  <si>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</si>
  <si>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</si>
  <si>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</si>
  <si>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</si>
  <si>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</si>
  <si>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</si>
  <si>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</si>
  <si>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</si>
  <si>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</si>
  <si>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</si>
  <si>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</si>
  <si>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</si>
  <si>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</si>
  <si>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</si>
  <si>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</si>
  <si>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</si>
  <si>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</si>
  <si>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</si>
  <si>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</si>
  <si>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</si>
  <si>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</si>
  <si>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</si>
  <si>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</si>
  <si>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</si>
  <si>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</si>
  <si>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</si>
  <si>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</si>
  <si>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</si>
  <si>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</si>
  <si>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</si>
  <si>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</si>
  <si>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</si>
  <si>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</si>
  <si>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</si>
  <si>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</si>
  <si>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</si>
  <si>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</si>
  <si>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</si>
  <si>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</si>
  <si>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</si>
  <si>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</si>
  <si>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</si>
  <si>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</si>
  <si>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</si>
  <si>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</si>
  <si>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</si>
  <si>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</si>
  <si>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</si>
  <si>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</si>
  <si>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</si>
  <si>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</si>
  <si>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</si>
  <si>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</si>
  <si>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</si>
  <si>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</si>
  <si>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</si>
  <si>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</si>
  <si>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</si>
  <si>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</si>
  <si>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</si>
  <si>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</si>
  <si>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</si>
  <si>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</si>
  <si>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</si>
  <si>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</si>
  <si>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</si>
  <si>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</si>
  <si>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</si>
  <si>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</si>
  <si>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</si>
  <si>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</si>
  <si>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</si>
  <si>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</si>
  <si>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</si>
  <si>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</si>
  <si>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</si>
  <si>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</si>
  <si>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</si>
  <si>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</si>
  <si>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</si>
  <si>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</si>
  <si>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</si>
  <si>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</si>
  <si>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</si>
  <si>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</si>
  <si>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</si>
  <si>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</si>
  <si>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</si>
  <si>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</si>
  <si>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</si>
  <si>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</si>
  <si>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</si>
  <si>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</si>
  <si>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</si>
  <si>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</si>
  <si>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</si>
  <si>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</si>
  <si>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</si>
  <si>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</si>
  <si>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</si>
  <si>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</si>
  <si>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</si>
  <si>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</si>
  <si>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</si>
  <si>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</si>
  <si>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</si>
  <si>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</si>
  <si>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</si>
  <si>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</si>
  <si>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</si>
  <si>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</si>
  <si>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</si>
  <si>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</si>
  <si>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</si>
  <si>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</si>
  <si>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</si>
  <si>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</si>
  <si>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</si>
  <si>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</si>
  <si>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</si>
  <si>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</si>
  <si>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</si>
  <si>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</si>
  <si>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</si>
  <si>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</si>
  <si>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</si>
  <si>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</si>
  <si>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</si>
  <si>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</si>
  <si>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</si>
  <si>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</si>
  <si>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</si>
  <si>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</si>
  <si>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</si>
  <si>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</si>
  <si>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</si>
  <si>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</si>
  <si>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</si>
  <si>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</si>
  <si>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</si>
  <si>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</si>
  <si>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</si>
  <si>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</si>
  <si>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</si>
  <si>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</si>
  <si>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</si>
  <si>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</si>
  <si>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</si>
  <si>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</si>
  <si>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</si>
  <si>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</si>
  <si>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</si>
  <si>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</si>
  <si>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</si>
  <si>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</si>
  <si>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</si>
  <si>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</si>
  <si>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</si>
  <si>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</si>
  <si>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</si>
  <si>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</si>
  <si>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</si>
  <si>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</si>
  <si>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</si>
  <si>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</si>
  <si>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</si>
  <si>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</si>
  <si>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</si>
  <si>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</si>
  <si>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</si>
  <si>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</si>
  <si>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</si>
  <si>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</si>
  <si>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</si>
  <si>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</si>
  <si>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</si>
  <si>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</si>
  <si>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</si>
  <si>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</si>
  <si>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</si>
  <si>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</si>
  <si>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</si>
  <si>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</si>
  <si>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</si>
  <si>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</si>
  <si>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</si>
  <si>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</si>
  <si>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</si>
  <si>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</si>
  <si>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</si>
  <si>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</si>
  <si>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</si>
  <si>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</si>
  <si>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</si>
  <si>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</si>
  <si>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</si>
  <si>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</si>
  <si>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</si>
  <si>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</si>
  <si>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</si>
  <si>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</si>
  <si>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</si>
  <si>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</si>
  <si>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</si>
  <si>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</si>
  <si>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</si>
  <si>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</si>
  <si>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</si>
  <si>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</si>
  <si>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</si>
  <si>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</si>
  <si>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</si>
  <si>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</si>
  <si>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</si>
  <si>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</si>
  <si>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</si>
  <si>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</si>
  <si>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</si>
  <si>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</si>
  <si>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</si>
  <si>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</si>
  <si>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</si>
  <si>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</si>
  <si>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</si>
  <si>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</si>
  <si>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</si>
  <si>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</si>
  <si>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</si>
  <si>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</si>
  <si>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</si>
  <si>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</si>
  <si>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</si>
  <si>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</si>
  <si>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</si>
  <si>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</si>
  <si>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</si>
  <si>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</si>
  <si>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</si>
  <si>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</si>
  <si>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</si>
  <si>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</si>
  <si>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</si>
  <si>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</si>
  <si>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</si>
  <si>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</si>
  <si>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</si>
  <si>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</si>
  <si>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</si>
  <si>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</si>
  <si>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</si>
  <si>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</si>
  <si>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</si>
  <si>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</si>
  <si>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</si>
  <si>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</si>
  <si>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</si>
  <si>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</si>
  <si>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</si>
  <si>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</si>
  <si>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</si>
  <si>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</si>
  <si>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</si>
  <si>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</si>
  <si>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</si>
  <si>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</si>
  <si>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</si>
  <si>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</si>
  <si>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</si>
  <si>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</si>
  <si>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</si>
  <si>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</si>
  <si>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</si>
  <si>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</si>
  <si>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</si>
  <si>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</si>
  <si>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</si>
  <si>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</si>
  <si>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</si>
  <si>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</si>
  <si>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</si>
  <si>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</si>
  <si>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</si>
  <si>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</si>
  <si>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</si>
  <si>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</si>
  <si>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</si>
  <si>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</si>
  <si>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</si>
  <si>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</si>
  <si>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</si>
  <si>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</si>
  <si>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</si>
  <si>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</si>
  <si>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</si>
  <si>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</si>
  <si>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</si>
  <si>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</si>
  <si>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</si>
  <si>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</si>
  <si>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</si>
  <si>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</si>
  <si>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</si>
  <si>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</si>
  <si>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</si>
  <si>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</si>
  <si>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</si>
  <si>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</si>
  <si>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</si>
  <si>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</si>
  <si>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</si>
  <si>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</si>
  <si>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</si>
  <si>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</si>
  <si>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</si>
  <si>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</si>
  <si>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</si>
  <si>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</si>
  <si>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</si>
  <si>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</si>
  <si>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</si>
  <si>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</si>
  <si>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</si>
  <si>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</si>
  <si>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</si>
  <si>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</si>
  <si>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</si>
  <si>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</si>
  <si>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</si>
  <si>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</si>
  <si>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</si>
  <si>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</si>
  <si>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</si>
  <si>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</si>
  <si>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</si>
  <si>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</si>
  <si>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</si>
  <si>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</si>
  <si>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</si>
  <si>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</si>
  <si>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</si>
  <si>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</si>
  <si>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</si>
  <si>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</si>
  <si>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</si>
  <si>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</si>
  <si>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</si>
  <si>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</si>
  <si>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</si>
  <si>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</si>
  <si>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</si>
  <si>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</si>
  <si>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</si>
  <si>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</si>
  <si>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</si>
  <si>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</si>
  <si>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</si>
  <si>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</si>
  <si>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</si>
  <si>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</si>
  <si>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</si>
  <si>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</si>
  <si>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</si>
  <si>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</si>
  <si>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</si>
  <si>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</si>
  <si>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</si>
  <si>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</si>
  <si>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</si>
  <si>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</si>
  <si>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</si>
  <si>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</si>
  <si>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</si>
  <si>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</si>
  <si>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</si>
  <si>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</si>
  <si>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</si>
  <si>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</si>
  <si>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</si>
  <si>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</si>
  <si>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</si>
  <si>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</si>
  <si>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</si>
  <si>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</si>
  <si>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</si>
  <si>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</si>
  <si>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</si>
  <si>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</si>
  <si>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</si>
  <si>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</si>
  <si>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</si>
  <si>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</si>
  <si>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</si>
  <si>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</si>
  <si>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</si>
  <si>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</si>
  <si>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</si>
  <si>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</si>
  <si>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</si>
  <si>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</si>
  <si>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</si>
  <si>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</si>
  <si>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</si>
  <si>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</si>
  <si>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</si>
  <si>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</si>
  <si>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</si>
  <si>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</si>
  <si>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</si>
  <si>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</si>
  <si>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</si>
  <si>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</si>
  <si>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</si>
  <si>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</si>
  <si>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</si>
  <si>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</si>
  <si>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</si>
  <si>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</si>
  <si>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</si>
  <si>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</si>
  <si>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</si>
  <si>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</si>
  <si>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</si>
  <si>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</si>
  <si>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</si>
  <si>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</si>
  <si>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</si>
  <si>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</si>
  <si>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</si>
  <si>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</si>
  <si>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</si>
  <si>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</si>
  <si>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</si>
  <si>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</si>
  <si>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</si>
  <si>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</si>
  <si>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</si>
  <si>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</si>
  <si>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</si>
  <si>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</si>
  <si>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</si>
  <si>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</si>
  <si>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</si>
  <si>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</si>
  <si>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</si>
  <si>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</si>
  <si>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</si>
  <si>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</si>
  <si>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</si>
  <si>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</si>
  <si>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</si>
  <si>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</si>
  <si>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</si>
  <si>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</si>
  <si>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</si>
  <si>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</si>
  <si>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</si>
  <si>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</si>
  <si>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</si>
  <si>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</si>
  <si>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</si>
  <si>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</si>
  <si>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</si>
  <si>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</si>
  <si>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</si>
  <si>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</si>
  <si>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</si>
  <si>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</si>
  <si>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</si>
  <si>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</si>
  <si>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</si>
  <si>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</si>
  <si>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</si>
  <si>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</si>
  <si>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</si>
  <si>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</si>
  <si>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</si>
  <si>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</si>
  <si>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</si>
  <si>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</si>
  <si>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</si>
  <si>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</si>
  <si>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</si>
  <si>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</si>
  <si>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</si>
  <si>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</si>
  <si>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</si>
  <si>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</si>
  <si>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</si>
  <si>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</si>
  <si>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</si>
  <si>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</si>
  <si>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</si>
  <si>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</si>
  <si>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</si>
  <si>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</si>
  <si>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</si>
  <si>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</si>
  <si>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</si>
  <si>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</si>
  <si>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</si>
  <si>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</si>
  <si>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</si>
  <si>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</si>
  <si>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</si>
  <si>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</si>
  <si>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</si>
  <si>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</si>
  <si>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</si>
  <si>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</si>
  <si>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</si>
  <si>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</si>
  <si>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</si>
  <si>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</si>
  <si>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</si>
  <si>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</si>
  <si>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</si>
  <si>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</si>
  <si>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</si>
  <si>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</si>
  <si>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</si>
  <si>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</si>
  <si>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</si>
  <si>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</si>
  <si>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</si>
  <si>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</si>
  <si>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</si>
  <si>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</si>
  <si>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</si>
  <si>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</si>
  <si>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</si>
  <si>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</si>
  <si>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</si>
  <si>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</si>
  <si>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</si>
  <si>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</si>
  <si>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</si>
  <si>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</si>
  <si>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</si>
  <si>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</si>
  <si>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</si>
  <si>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</si>
  <si>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</si>
  <si>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</si>
  <si>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</si>
  <si>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</si>
  <si>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</si>
  <si>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</si>
  <si>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</si>
  <si>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</si>
  <si>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</si>
  <si>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</si>
  <si>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</si>
  <si>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</si>
  <si>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</si>
  <si>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</si>
  <si>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</si>
  <si>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</si>
  <si>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</si>
  <si>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</si>
  <si>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</si>
  <si>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</si>
  <si>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</si>
  <si>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</si>
  <si>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</si>
  <si>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</si>
  <si>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</si>
  <si>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</si>
  <si>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</si>
  <si>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</si>
  <si>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</si>
  <si>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</si>
  <si>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</si>
  <si>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</si>
  <si>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</si>
  <si>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</si>
  <si>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</si>
  <si>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</si>
  <si>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</si>
  <si>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</si>
  <si>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</si>
  <si>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</si>
  <si>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</si>
  <si>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</si>
  <si>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</si>
  <si>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</si>
  <si>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</si>
  <si>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</si>
  <si>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</si>
  <si>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</si>
  <si>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</si>
  <si>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</si>
  <si>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</si>
  <si>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</si>
  <si>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</si>
  <si>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</si>
  <si>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</si>
  <si>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</si>
  <si>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</si>
  <si>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</si>
  <si>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</si>
  <si>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</si>
  <si>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</si>
  <si>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</si>
  <si>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</si>
  <si>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</si>
  <si>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</si>
  <si>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</si>
  <si>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</si>
  <si>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</si>
  <si>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</si>
  <si>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</si>
  <si>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</si>
  <si>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</si>
  <si>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</si>
  <si>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</si>
  <si>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</si>
  <si>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</si>
  <si>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</si>
  <si>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</si>
  <si>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</si>
  <si>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</si>
  <si>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</si>
  <si>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</si>
  <si>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</si>
  <si>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</si>
  <si>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</si>
  <si>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</si>
  <si>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</si>
  <si>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</si>
  <si>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</si>
  <si>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</si>
  <si>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</si>
  <si>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</si>
  <si>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</si>
  <si>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</si>
  <si>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</si>
  <si>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</si>
  <si>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</si>
  <si>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</si>
  <si>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</si>
  <si>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</si>
  <si>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</si>
  <si>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</si>
  <si>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</si>
  <si>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</si>
  <si>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</si>
  <si>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</si>
  <si>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</si>
  <si>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</si>
  <si>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</si>
  <si>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</si>
  <si>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</si>
  <si>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</si>
  <si>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</si>
  <si>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</si>
  <si>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</si>
  <si>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</si>
  <si>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</si>
  <si>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</si>
  <si>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</si>
  <si>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</si>
  <si>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</si>
  <si>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</si>
  <si>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</si>
  <si>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</si>
  <si>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</si>
  <si>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</si>
  <si>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</si>
  <si>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</si>
  <si>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</si>
  <si>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</si>
  <si>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</si>
  <si>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</si>
  <si>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</si>
  <si>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</si>
  <si>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</si>
  <si>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</si>
  <si>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</si>
  <si>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</si>
  <si>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</si>
  <si>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</si>
  <si>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</si>
  <si>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</si>
  <si>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</si>
  <si>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</si>
  <si>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</si>
  <si>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</si>
  <si>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</si>
  <si>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</si>
  <si>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</si>
  <si>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</si>
  <si>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</si>
  <si>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</si>
  <si>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</si>
  <si>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</si>
  <si>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</si>
  <si>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</si>
  <si>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</si>
  <si>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</si>
  <si>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</si>
  <si>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</si>
  <si>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</si>
  <si>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</si>
  <si>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</si>
  <si>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</si>
  <si>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</si>
  <si>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</si>
  <si>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</si>
  <si>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</si>
  <si>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</si>
  <si>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</si>
  <si>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</si>
  <si>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</si>
  <si>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</si>
  <si>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</si>
  <si>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</si>
  <si>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</si>
  <si>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</si>
  <si>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</si>
  <si>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</si>
  <si>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</si>
  <si>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</si>
  <si>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</si>
  <si>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</si>
  <si>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</si>
  <si>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</si>
  <si>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</si>
  <si>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</si>
  <si>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</si>
  <si>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</si>
  <si>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</si>
  <si>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</si>
  <si>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</si>
  <si>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</si>
  <si>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</si>
  <si>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</si>
  <si>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</si>
  <si>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</si>
  <si>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</si>
  <si>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</si>
  <si>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</si>
  <si>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</si>
  <si>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</si>
  <si>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</si>
  <si>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</si>
  <si>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</si>
  <si>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</si>
  <si>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</si>
  <si>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</si>
  <si>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</si>
  <si>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</si>
  <si>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</si>
  <si>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</si>
  <si>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</si>
  <si>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</si>
  <si>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</si>
  <si>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</si>
  <si>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</si>
  <si>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</si>
  <si>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</si>
  <si>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</si>
  <si>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</si>
  <si>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</si>
  <si>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</si>
  <si>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</si>
  <si>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</si>
  <si>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</si>
  <si>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</si>
  <si>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</si>
  <si>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</si>
  <si>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</si>
  <si>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</si>
  <si>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</si>
  <si>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</si>
  <si>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</si>
  <si>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</si>
  <si>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</si>
  <si>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</si>
  <si>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</si>
  <si>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</si>
  <si>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</si>
  <si>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</si>
  <si>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</si>
  <si>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</si>
  <si>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</si>
  <si>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</si>
  <si>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</si>
  <si>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</si>
  <si>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</si>
  <si>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</si>
  <si>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</si>
  <si>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</si>
  <si>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</si>
  <si>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</si>
  <si>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</si>
  <si>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</si>
  <si>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</si>
  <si>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</si>
  <si>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</si>
  <si>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</si>
  <si>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</si>
  <si>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</si>
  <si>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</si>
  <si>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</si>
  <si>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</si>
  <si>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</si>
  <si>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</si>
  <si>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</si>
  <si>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</si>
  <si>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</si>
  <si>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</si>
  <si>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</si>
  <si>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</si>
  <si>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</si>
  <si>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</si>
  <si>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</si>
  <si>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</si>
  <si>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</si>
  <si>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</si>
  <si>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</si>
  <si>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</si>
  <si>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</si>
  <si>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</si>
  <si>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</si>
  <si>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</si>
  <si>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</si>
  <si>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</si>
  <si>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</si>
  <si>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</si>
  <si>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</si>
  <si>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</si>
  <si>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</si>
  <si>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</si>
  <si>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</si>
  <si>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</si>
  <si>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</si>
  <si>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</si>
  <si>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</si>
  <si>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</si>
  <si>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</si>
  <si>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</si>
  <si>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</si>
  <si>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</si>
  <si>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</si>
  <si>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</si>
  <si>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</si>
  <si>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</si>
  <si>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</si>
  <si>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</si>
  <si>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</si>
  <si>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</si>
  <si>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</si>
  <si>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</si>
  <si>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</si>
  <si>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</si>
  <si>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</si>
  <si>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</si>
  <si>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</si>
  <si>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</si>
  <si>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</si>
  <si>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</si>
  <si>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</si>
  <si>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</si>
  <si>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</si>
  <si>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</si>
  <si>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</si>
  <si>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</si>
  <si>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</si>
  <si>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</si>
  <si>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</si>
  <si>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</si>
  <si>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</si>
  <si>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</si>
  <si>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</si>
  <si>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</si>
  <si>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</si>
  <si>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</si>
  <si>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</si>
  <si>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</si>
  <si>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</si>
  <si>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</si>
  <si>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</si>
  <si>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</si>
  <si>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</si>
  <si>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</si>
  <si>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</si>
  <si>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</si>
  <si>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</si>
  <si>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</si>
  <si>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</si>
  <si>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</si>
  <si>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</si>
  <si>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</si>
  <si>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</si>
  <si>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</si>
  <si>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</si>
  <si>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</si>
  <si>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</si>
  <si>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</si>
  <si>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</si>
  <si>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</si>
  <si>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</si>
  <si>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</si>
  <si>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</si>
  <si>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</si>
  <si>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</si>
  <si>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</si>
  <si>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</si>
  <si>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</si>
  <si>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</si>
  <si>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</si>
  <si>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</si>
  <si>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</si>
  <si>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</si>
  <si>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</si>
  <si>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</si>
  <si>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</si>
  <si>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</si>
  <si>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</si>
  <si>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</si>
  <si>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</si>
  <si>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</si>
  <si>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</si>
  <si>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</si>
  <si>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</si>
  <si>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</si>
  <si>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</si>
  <si>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</si>
  <si>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</si>
  <si>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</si>
  <si>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</si>
  <si>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</si>
  <si>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</si>
  <si>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</si>
  <si>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</si>
  <si>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</si>
  <si>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</si>
  <si>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</si>
  <si>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</si>
  <si>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</si>
  <si>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</si>
  <si>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</si>
  <si>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</si>
  <si>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</si>
  <si>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</si>
  <si>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</si>
  <si>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</si>
  <si>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</si>
  <si>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</si>
  <si>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</si>
  <si>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</si>
  <si>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</si>
  <si>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</si>
  <si>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</si>
  <si>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</si>
  <si>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</si>
  <si>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</si>
  <si>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</si>
  <si>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</si>
  <si>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</si>
  <si>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</si>
  <si>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</si>
  <si>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</si>
  <si>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</si>
  <si>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</si>
  <si>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</si>
  <si>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</si>
  <si>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</si>
  <si>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</si>
  <si>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</si>
  <si>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</si>
  <si>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</si>
  <si>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</si>
  <si>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</si>
  <si>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</si>
  <si>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</si>
  <si>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</si>
  <si>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</si>
  <si>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</si>
  <si>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</si>
  <si>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</si>
  <si>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</si>
  <si>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</si>
  <si>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</si>
  <si>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</si>
  <si>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</si>
  <si>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</si>
  <si>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</si>
  <si>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</si>
  <si>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</si>
  <si>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</si>
  <si>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</si>
  <si>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</si>
  <si>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</si>
  <si>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</si>
  <si>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</si>
  <si>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</si>
  <si>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</si>
  <si>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</si>
  <si>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</si>
  <si>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</si>
  <si>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</si>
  <si>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</si>
  <si>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</si>
  <si>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</si>
  <si>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</si>
  <si>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</si>
  <si>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</si>
  <si>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</si>
  <si>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</si>
  <si>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</si>
  <si>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</si>
  <si>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</si>
  <si>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</si>
  <si>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</si>
  <si>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</si>
  <si>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</si>
  <si>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</si>
  <si>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</si>
  <si>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</si>
  <si>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</si>
  <si>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</si>
  <si>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</si>
  <si>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</si>
  <si>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</si>
  <si>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</si>
  <si>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</si>
  <si>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</si>
  <si>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</si>
  <si>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</si>
  <si>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</si>
  <si>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</si>
  <si>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</si>
  <si>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</si>
  <si>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</si>
  <si>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</si>
  <si>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</si>
  <si>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</si>
  <si>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</si>
  <si>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</si>
  <si>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</si>
  <si>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</si>
  <si>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</si>
  <si>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</si>
  <si>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</si>
  <si>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</si>
  <si>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</si>
  <si>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</si>
  <si>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</si>
  <si>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</si>
  <si>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</si>
  <si>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</si>
  <si>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</si>
  <si>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</si>
  <si>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</si>
  <si>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</si>
  <si>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</si>
  <si>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</si>
  <si>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</si>
  <si>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</si>
  <si>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</si>
  <si>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</si>
  <si>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</si>
  <si>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</si>
  <si>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</si>
  <si>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</si>
  <si>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</si>
  <si>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</si>
  <si>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</si>
  <si>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</si>
  <si>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</si>
  <si>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</si>
  <si>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</si>
  <si>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</si>
  <si>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</si>
  <si>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</si>
  <si>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</si>
  <si>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</si>
  <si>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</si>
  <si>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</si>
  <si>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</si>
  <si>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</si>
  <si>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</si>
  <si>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</si>
  <si>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</si>
  <si>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</si>
  <si>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</si>
  <si>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</si>
  <si>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</si>
  <si>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</si>
  <si>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</si>
  <si>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</si>
  <si>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</si>
  <si>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</si>
  <si>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</si>
  <si>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</si>
  <si>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</si>
  <si>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</si>
  <si>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</si>
  <si>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</si>
  <si>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</si>
  <si>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</si>
  <si>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</si>
  <si>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</si>
  <si>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</si>
  <si>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</si>
  <si>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</si>
  <si>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</si>
  <si>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</si>
  <si>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</si>
  <si>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</si>
  <si>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</si>
  <si>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</si>
  <si>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</si>
  <si>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</si>
  <si>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</si>
  <si>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</si>
  <si>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</si>
  <si>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</si>
  <si>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</si>
  <si>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</si>
  <si>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</si>
  <si>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</si>
  <si>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</si>
  <si>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</si>
  <si>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</si>
  <si>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</si>
  <si>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</si>
  <si>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</si>
  <si>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</si>
  <si>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</si>
  <si>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</si>
  <si>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</si>
  <si>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</si>
  <si>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</si>
  <si>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</si>
  <si>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</si>
  <si>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</si>
  <si>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</si>
  <si>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</si>
  <si>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</si>
  <si>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</si>
  <si>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</si>
  <si>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</si>
  <si>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</si>
  <si>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</si>
  <si>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</si>
  <si>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</si>
  <si>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</si>
  <si>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</si>
  <si>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</si>
  <si>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</si>
  <si>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</si>
  <si>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</si>
  <si>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</si>
  <si>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</si>
  <si>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</si>
  <si>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</si>
  <si>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</si>
  <si>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</si>
  <si>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</si>
  <si>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</si>
  <si>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</si>
  <si>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</si>
  <si>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</si>
  <si>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</si>
  <si>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</si>
  <si>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</si>
  <si>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</si>
  <si>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</si>
  <si>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</si>
  <si>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</si>
  <si>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</si>
  <si>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</si>
  <si>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</si>
  <si>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</si>
  <si>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</si>
  <si>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</si>
  <si>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</si>
  <si>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</si>
  <si>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</si>
  <si>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</si>
  <si>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</si>
  <si>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</si>
  <si>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</si>
  <si>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</si>
  <si>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</si>
  <si>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</si>
  <si>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</si>
  <si>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</si>
  <si>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</si>
  <si>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</si>
  <si>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</si>
  <si>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</si>
  <si>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</si>
  <si>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</si>
  <si>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</si>
  <si>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</si>
  <si>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</si>
  <si>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</si>
  <si>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</si>
  <si>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</si>
  <si>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</si>
  <si>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</si>
  <si>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</si>
  <si>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</si>
  <si>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</si>
  <si>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</si>
  <si>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</si>
  <si>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</si>
  <si>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</si>
  <si>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</si>
  <si>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</si>
  <si>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</si>
  <si>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</si>
  <si>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</si>
  <si>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</si>
  <si>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</si>
  <si>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</si>
  <si>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</si>
  <si>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</si>
  <si>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</si>
  <si>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</si>
  <si>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</si>
  <si>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</si>
  <si>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</si>
  <si>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</si>
  <si>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</si>
  <si>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</si>
  <si>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</si>
  <si>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</si>
  <si>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</si>
  <si>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</si>
  <si>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</si>
  <si>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</si>
  <si>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</si>
  <si>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</si>
  <si>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</si>
  <si>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</si>
  <si>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</si>
  <si>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</si>
  <si>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</si>
  <si>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</si>
  <si>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</si>
  <si>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</si>
  <si>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</si>
  <si>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</si>
  <si>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</si>
  <si>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</si>
  <si>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</si>
  <si>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</si>
  <si>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</si>
  <si>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</si>
  <si>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</si>
  <si>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</si>
  <si>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</si>
  <si>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</si>
  <si>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</si>
  <si>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</si>
  <si>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</si>
  <si>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</si>
  <si>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</si>
  <si>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</si>
  <si>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</si>
  <si>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</si>
  <si>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</si>
  <si>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</si>
  <si>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</si>
  <si>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</si>
  <si>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</si>
  <si>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</si>
  <si>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</si>
  <si>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</si>
  <si>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</si>
  <si>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</si>
  <si>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</si>
  <si>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</si>
  <si>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</si>
  <si>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</si>
  <si>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</si>
  <si>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</si>
  <si>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</si>
  <si>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</si>
  <si>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</si>
  <si>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</si>
  <si>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</si>
  <si>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</si>
  <si>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</si>
  <si>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</si>
  <si>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</si>
  <si>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</si>
  <si>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</si>
  <si>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</si>
  <si>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</si>
  <si>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</si>
  <si>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</si>
  <si>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</si>
  <si>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</si>
  <si>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</si>
  <si>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</si>
  <si>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</si>
  <si>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</si>
  <si>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</si>
  <si>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</si>
  <si>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</si>
  <si>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</si>
  <si>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</si>
  <si>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</si>
  <si>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</si>
  <si>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</si>
  <si>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</si>
  <si>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</si>
  <si>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</si>
  <si>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</si>
  <si>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</si>
  <si>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</si>
  <si>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</si>
  <si>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</si>
  <si>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</si>
  <si>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</si>
  <si>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</si>
  <si>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</si>
  <si>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</si>
  <si>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</si>
  <si>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</si>
  <si>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</si>
  <si>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</si>
  <si>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</si>
  <si>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</si>
  <si>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</si>
  <si>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</si>
  <si>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</si>
  <si>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</si>
  <si>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</si>
  <si>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</si>
  <si>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</si>
  <si>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</si>
  <si>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</si>
  <si>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</si>
  <si>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</si>
  <si>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</si>
  <si>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</si>
  <si>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</si>
  <si>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</si>
  <si>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</si>
  <si>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</si>
  <si>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</si>
  <si>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</si>
  <si>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</si>
  <si>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</si>
  <si>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</si>
  <si>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</si>
  <si>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</si>
  <si>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</si>
  <si>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</si>
  <si>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</si>
  <si>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</si>
  <si>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</si>
  <si>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</si>
  <si>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</si>
  <si>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</si>
  <si>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</si>
  <si>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</si>
  <si>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</si>
  <si>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</si>
  <si>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</si>
  <si>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</si>
  <si>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</si>
  <si>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</si>
  <si>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</si>
  <si>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</si>
  <si>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</si>
  <si>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</si>
  <si>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</si>
  <si>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</si>
  <si>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</si>
  <si>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</si>
  <si>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</si>
  <si>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</si>
  <si>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</si>
  <si>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</si>
  <si>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</si>
  <si>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</si>
  <si>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</si>
  <si>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</si>
  <si>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</si>
  <si>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</si>
  <si>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</si>
  <si>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</si>
  <si>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</si>
  <si>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</si>
  <si>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</si>
  <si>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</si>
  <si>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</si>
  <si>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</si>
  <si>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</si>
  <si>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</si>
  <si>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</si>
  <si>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</si>
  <si>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</si>
  <si>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</si>
  <si>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</si>
  <si>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</si>
  <si>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</si>
  <si>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</si>
  <si>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</si>
  <si>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</si>
  <si>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</si>
  <si>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</si>
  <si>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</si>
  <si>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</si>
  <si>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</si>
  <si>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</si>
  <si>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</si>
  <si>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</si>
  <si>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</si>
  <si>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</si>
  <si>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</si>
  <si>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</si>
  <si>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</si>
  <si>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</si>
  <si>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</si>
  <si>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</si>
  <si>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</si>
  <si>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</si>
  <si>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</si>
  <si>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</si>
  <si>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</si>
  <si>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</si>
  <si>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</si>
  <si>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</si>
  <si>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</si>
  <si>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</si>
  <si>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</si>
  <si>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</si>
  <si>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</si>
  <si>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</si>
  <si>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</si>
  <si>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</si>
  <si>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</si>
  <si>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</si>
  <si>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</si>
  <si>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</si>
  <si>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</si>
  <si>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</si>
  <si>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</si>
  <si>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</si>
  <si>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</si>
  <si>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</si>
  <si>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</si>
  <si>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</si>
  <si>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</si>
  <si>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</si>
  <si>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</si>
  <si>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</si>
  <si>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</si>
  <si>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</si>
  <si>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</si>
  <si>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</si>
  <si>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</si>
  <si>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</si>
  <si>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</si>
  <si>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</si>
  <si>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</si>
  <si>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</si>
  <si>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</si>
  <si>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</si>
  <si>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</si>
  <si>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</si>
  <si>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</si>
  <si>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</si>
  <si>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</si>
  <si>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</si>
  <si>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</si>
  <si>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</si>
  <si>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</si>
  <si>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</si>
  <si>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</si>
  <si>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</si>
  <si>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</si>
  <si>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</si>
  <si>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</si>
  <si>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</si>
  <si>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</si>
  <si>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</si>
  <si>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</si>
  <si>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</si>
  <si>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</si>
  <si>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</si>
  <si>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</si>
  <si>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</si>
  <si>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</si>
  <si>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</si>
  <si>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</si>
  <si>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</si>
  <si>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</si>
  <si>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</si>
  <si>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</si>
  <si>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</si>
  <si>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</si>
  <si>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</si>
  <si>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</si>
  <si>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</si>
  <si>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</si>
  <si>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</si>
  <si>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</si>
  <si>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</si>
  <si>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</si>
  <si>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</si>
  <si>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</si>
  <si>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</si>
  <si>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</si>
  <si>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</si>
  <si>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</si>
  <si>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</si>
  <si>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</si>
  <si>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</si>
  <si>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</si>
  <si>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</si>
  <si>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</si>
  <si>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</si>
  <si>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</si>
  <si>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</si>
  <si>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</si>
  <si>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</si>
  <si>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</si>
  <si>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</si>
  <si>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</si>
  <si>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</si>
  <si>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</si>
  <si>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</si>
  <si>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</si>
  <si>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</si>
  <si>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</si>
  <si>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</si>
  <si>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</si>
  <si>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</si>
  <si>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</si>
  <si>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</si>
  <si>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</si>
  <si>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</si>
  <si>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</si>
  <si>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</si>
  <si>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</si>
  <si>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</si>
  <si>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</si>
  <si>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</si>
  <si>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</si>
  <si>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</si>
  <si>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</si>
  <si>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</si>
  <si>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</si>
  <si>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</si>
  <si>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</si>
  <si>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</si>
  <si>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</si>
  <si>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</si>
  <si>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</si>
  <si>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</si>
  <si>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</si>
  <si>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</si>
  <si>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</si>
  <si>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</si>
  <si>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</si>
  <si>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</si>
  <si>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</si>
  <si>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</si>
  <si>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</si>
  <si>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</si>
  <si>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</si>
  <si>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</si>
  <si>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</si>
  <si>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</si>
  <si>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</si>
  <si>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</si>
  <si>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</si>
  <si>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</si>
  <si>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</si>
  <si>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</si>
  <si>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</si>
  <si>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</si>
  <si>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</si>
  <si>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</si>
  <si>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</si>
  <si>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</si>
  <si>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</si>
  <si>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</si>
  <si>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</si>
  <si>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</si>
  <si>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</si>
  <si>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</si>
  <si>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</si>
  <si>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</si>
  <si>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</si>
  <si>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</si>
  <si>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</si>
  <si>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</si>
  <si>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</si>
  <si>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</si>
  <si>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</si>
  <si>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</si>
  <si>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</si>
  <si>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</si>
  <si>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</si>
  <si>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</si>
  <si>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</si>
  <si>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</si>
  <si>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</si>
  <si>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</si>
  <si>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</si>
  <si>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</si>
  <si>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</si>
  <si>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</si>
  <si>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</si>
  <si>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</si>
  <si>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</si>
  <si>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</si>
  <si>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</si>
  <si>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</si>
  <si>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</si>
  <si>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</si>
  <si>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</si>
  <si>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</si>
  <si>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</si>
  <si>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</si>
  <si>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</si>
  <si>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</si>
  <si>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</si>
  <si>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</si>
  <si>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</si>
  <si>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</si>
  <si>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</si>
  <si>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</si>
  <si>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</si>
  <si>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</si>
  <si>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</si>
  <si>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</si>
  <si>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</si>
  <si>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</si>
  <si>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</si>
  <si>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</si>
  <si>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</si>
  <si>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</si>
  <si>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</si>
  <si>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</si>
  <si>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</si>
  <si>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</si>
  <si>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</si>
  <si>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</si>
  <si>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</si>
  <si>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</si>
  <si>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</si>
  <si>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</si>
  <si>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</si>
  <si>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</si>
  <si>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</si>
  <si>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</si>
  <si>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</si>
  <si>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</si>
  <si>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</si>
  <si>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</si>
  <si>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</si>
  <si>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</si>
  <si>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</si>
  <si>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</si>
  <si>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</si>
  <si>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</si>
  <si>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</si>
  <si>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</si>
  <si>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</si>
  <si>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</si>
  <si>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</si>
  <si>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</si>
  <si>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</si>
  <si>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</si>
  <si>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</si>
  <si>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</si>
  <si>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</si>
  <si>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</si>
  <si>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</si>
  <si>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</si>
  <si>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</si>
  <si>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</si>
  <si>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</si>
  <si>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</si>
  <si>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</si>
  <si>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</si>
  <si>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</si>
  <si>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</si>
  <si>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</si>
  <si>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</si>
  <si>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</si>
  <si>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</si>
  <si>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</si>
  <si>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</si>
  <si>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</si>
  <si>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</si>
  <si>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</si>
  <si>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</si>
  <si>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</si>
  <si>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</si>
  <si>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</si>
  <si>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</si>
  <si>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</si>
  <si>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</si>
  <si>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</si>
  <si>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</si>
  <si>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</si>
  <si>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</si>
  <si>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</si>
  <si>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</si>
  <si>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</si>
  <si>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</si>
  <si>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</si>
  <si>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</si>
  <si>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</si>
  <si>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</si>
  <si>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</si>
  <si>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</si>
  <si>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</si>
  <si>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</si>
  <si>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</si>
  <si>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</si>
  <si>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</si>
  <si>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</si>
  <si>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</si>
  <si>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</si>
  <si>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</si>
  <si>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</si>
  <si>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</si>
  <si>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</si>
  <si>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</si>
  <si>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</si>
  <si>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</si>
  <si>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</si>
  <si>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</si>
  <si>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</si>
  <si>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</si>
  <si>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</si>
  <si>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</si>
  <si>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</si>
  <si>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</si>
  <si>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</si>
  <si>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</si>
  <si>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</si>
  <si>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</si>
  <si>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</si>
  <si>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</si>
  <si>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</si>
  <si>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</si>
  <si>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</si>
  <si>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</si>
  <si>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</si>
  <si>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</si>
  <si>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</si>
  <si>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</si>
  <si>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</si>
  <si>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</si>
  <si>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</si>
  <si>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</si>
  <si>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</si>
  <si>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</si>
  <si>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</si>
  <si>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</si>
  <si>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</si>
  <si>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</si>
  <si>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</si>
  <si>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</si>
  <si>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</si>
  <si>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</si>
  <si>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</si>
  <si>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</si>
  <si>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</si>
  <si>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</si>
  <si>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</si>
  <si>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</si>
  <si>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</si>
  <si>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</si>
  <si>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</si>
  <si>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</si>
  <si>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</si>
  <si>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</si>
  <si>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</si>
  <si>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</si>
  <si>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</si>
  <si>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</si>
  <si>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</si>
  <si>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</si>
  <si>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</si>
  <si>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</si>
  <si>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</si>
  <si>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</si>
  <si>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</si>
  <si>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</si>
  <si>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</si>
  <si>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</si>
  <si>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</si>
  <si>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</si>
  <si>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</si>
  <si>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</si>
  <si>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</si>
  <si>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</si>
  <si>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</si>
  <si>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</si>
  <si>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</si>
  <si>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</si>
  <si>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</si>
  <si>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</si>
  <si>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</si>
  <si>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</si>
  <si>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</si>
  <si>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</si>
  <si>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</si>
  <si>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</si>
  <si>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</si>
  <si>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</si>
  <si>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</si>
  <si>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</si>
  <si>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</si>
  <si>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</si>
  <si>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</si>
  <si>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</si>
  <si>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</si>
  <si>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</si>
  <si>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</si>
  <si>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</si>
  <si>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</si>
  <si>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</si>
  <si>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</si>
  <si>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</si>
  <si>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</si>
  <si>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</si>
  <si>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</si>
  <si>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</si>
  <si>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</si>
  <si>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</si>
  <si>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</si>
  <si>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</si>
  <si>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</si>
  <si>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</si>
  <si>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</si>
  <si>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</si>
  <si>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</si>
  <si>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</si>
  <si>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</si>
  <si>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</si>
  <si>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</si>
  <si>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</si>
  <si>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</si>
  <si>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</si>
  <si>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</si>
  <si>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</si>
  <si>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</si>
  <si>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</si>
  <si>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</si>
  <si>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</si>
  <si>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</si>
  <si>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</si>
  <si>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</si>
  <si>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</si>
  <si>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</si>
  <si>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</si>
  <si>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</si>
  <si>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</si>
  <si>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</si>
  <si>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</si>
  <si>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</si>
  <si>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</si>
  <si>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</si>
  <si>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</si>
  <si>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</si>
  <si>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</si>
  <si>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</si>
  <si>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</si>
  <si>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</si>
  <si>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</si>
  <si>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</si>
  <si>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</si>
  <si>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</si>
  <si>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</si>
  <si>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</si>
  <si>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</si>
  <si>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</si>
  <si>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</si>
  <si>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</si>
  <si>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</si>
  <si>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</si>
  <si>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</si>
  <si>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</si>
  <si>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</si>
  <si>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</si>
  <si>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</si>
  <si>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</si>
  <si>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</si>
  <si>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</si>
  <si>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</si>
  <si>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</si>
  <si>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</si>
  <si>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</si>
  <si>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</si>
  <si>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</si>
  <si>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</si>
  <si>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</si>
  <si>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</si>
  <si>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</si>
  <si>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</si>
  <si>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</si>
  <si>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</si>
  <si>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</si>
  <si>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</si>
  <si>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</si>
  <si>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</si>
  <si>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</si>
  <si>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</si>
  <si>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</si>
  <si>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</si>
  <si>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</si>
  <si>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</si>
  <si>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</si>
  <si>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</si>
  <si>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</si>
  <si>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</si>
  <si>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</si>
  <si>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</si>
  <si>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</si>
  <si>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</si>
  <si>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</si>
  <si>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</si>
  <si>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</si>
  <si>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</si>
  <si>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</si>
  <si>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</si>
  <si>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</si>
  <si>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</si>
  <si>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</si>
  <si>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</si>
  <si>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</si>
  <si>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</si>
  <si>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</si>
  <si>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</si>
  <si>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</si>
  <si>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</si>
  <si>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</si>
  <si>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</si>
  <si>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</si>
  <si>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</si>
  <si>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</si>
  <si>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</si>
  <si>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</si>
  <si>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</si>
  <si>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</si>
  <si>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</si>
  <si>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</si>
  <si>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</si>
  <si>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</si>
  <si>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</si>
  <si>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</si>
  <si>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</si>
  <si>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</si>
  <si>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</si>
  <si>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</si>
  <si>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</si>
  <si>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</si>
  <si>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</si>
  <si>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</si>
  <si>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</si>
  <si>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</si>
  <si>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</si>
  <si>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</si>
  <si>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</si>
  <si>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</si>
  <si>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</si>
  <si>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</si>
  <si>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</si>
  <si>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</si>
  <si>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</si>
  <si>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</si>
  <si>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</si>
  <si>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</si>
  <si>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</si>
  <si>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</si>
  <si>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</si>
  <si>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</si>
  <si>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</si>
  <si>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</si>
  <si>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</si>
  <si>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</si>
  <si>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</si>
  <si>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</si>
  <si>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</si>
  <si>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</si>
  <si>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</si>
  <si>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</si>
  <si>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</si>
  <si>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</si>
  <si>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</si>
  <si>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</si>
  <si>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</si>
  <si>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</si>
  <si>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</si>
  <si>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</si>
  <si>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</si>
  <si>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</si>
  <si>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</si>
  <si>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</si>
  <si>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</si>
  <si>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</si>
  <si>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</si>
  <si>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</si>
  <si>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</si>
  <si>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</si>
  <si>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</si>
  <si>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</si>
  <si>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</si>
  <si>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</si>
  <si>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</si>
  <si>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</si>
  <si>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</si>
  <si>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</si>
  <si>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</si>
  <si>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</si>
  <si>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</si>
  <si>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</si>
  <si>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</si>
  <si>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</si>
  <si>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</si>
  <si>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</si>
  <si>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</si>
  <si>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</si>
  <si>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</si>
  <si>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</si>
  <si>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</si>
  <si>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</si>
  <si>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</si>
  <si>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</si>
  <si>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</si>
  <si>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</si>
  <si>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</si>
  <si>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</si>
  <si>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</si>
  <si>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</si>
  <si>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</si>
  <si>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</si>
  <si>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</si>
  <si>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</si>
  <si>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</si>
  <si>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</si>
  <si>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</si>
  <si>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</si>
  <si>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</si>
  <si>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</si>
  <si>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</si>
  <si>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</si>
  <si>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</si>
  <si>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</si>
  <si>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</si>
  <si>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</si>
  <si>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</si>
  <si>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</si>
  <si>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</si>
  <si>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</si>
  <si>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</si>
  <si>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</si>
  <si>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</si>
  <si>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</si>
  <si>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</si>
  <si>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</si>
  <si>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</si>
  <si>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</si>
  <si>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</si>
  <si>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</si>
  <si>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</si>
  <si>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</si>
  <si>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</si>
  <si>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</si>
  <si>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</si>
  <si>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</si>
  <si>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</si>
  <si>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</si>
  <si>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</si>
  <si>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</si>
  <si>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</si>
  <si>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</si>
  <si>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</si>
  <si>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</si>
  <si>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</si>
  <si>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</si>
  <si>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</si>
  <si>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</si>
  <si>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</si>
  <si>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</si>
  <si>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</si>
  <si>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</si>
  <si>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</si>
  <si>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</si>
  <si>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</si>
  <si>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</si>
  <si>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</si>
  <si>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</si>
  <si>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</si>
  <si>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</si>
  <si>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</si>
  <si>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</si>
  <si>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</si>
  <si>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</si>
  <si>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</si>
  <si>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</si>
  <si>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</si>
  <si>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</si>
  <si>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</si>
  <si>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</si>
  <si>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</si>
  <si>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</si>
  <si>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</si>
  <si>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</si>
  <si>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</si>
  <si>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</si>
  <si>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</si>
  <si>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</si>
  <si>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</si>
  <si>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</si>
  <si>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</si>
  <si>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</si>
  <si>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</si>
  <si>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</si>
  <si>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</si>
  <si>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</si>
  <si>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</si>
  <si>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</si>
  <si>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</si>
  <si>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</si>
  <si>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</si>
  <si>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</si>
  <si>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</si>
  <si>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</si>
  <si>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</si>
  <si>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</si>
  <si>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</si>
  <si>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</si>
  <si>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</si>
  <si>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</si>
  <si>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</si>
  <si>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</si>
  <si>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</si>
  <si>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</si>
  <si>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</si>
  <si>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</si>
  <si>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</si>
  <si>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</si>
  <si>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</si>
  <si>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</si>
  <si>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</si>
  <si>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</si>
  <si>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</si>
  <si>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</si>
  <si>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</si>
  <si>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</si>
  <si>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</si>
  <si>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</si>
  <si>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</si>
  <si>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</si>
  <si>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</si>
  <si>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</si>
  <si>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</si>
  <si>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</si>
  <si>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</si>
  <si>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</si>
  <si>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</si>
  <si>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</si>
  <si>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</si>
  <si>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</si>
  <si>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</si>
  <si>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</si>
  <si>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</si>
  <si>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</si>
  <si>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</si>
  <si>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</si>
  <si>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</si>
  <si>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</si>
  <si>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</si>
  <si>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</si>
  <si>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</si>
  <si>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</si>
  <si>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</si>
  <si>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</si>
  <si>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</si>
  <si>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</si>
  <si>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</si>
  <si>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</si>
  <si>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</si>
  <si>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</si>
  <si>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</si>
  <si>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</si>
  <si>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</si>
  <si>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</si>
  <si>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</si>
  <si>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</si>
  <si>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</si>
  <si>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</si>
  <si>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</si>
  <si>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</si>
  <si>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</si>
  <si>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</si>
  <si>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</si>
  <si>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</si>
  <si>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</si>
  <si>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</si>
  <si>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</si>
  <si>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</si>
  <si>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</si>
  <si>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</si>
  <si>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</si>
  <si>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</si>
  <si>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</si>
  <si>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</si>
  <si>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</si>
  <si>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</si>
  <si>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</si>
  <si>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</si>
  <si>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</si>
  <si>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</si>
  <si>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</si>
  <si>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</si>
  <si>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</si>
  <si>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</si>
  <si>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</si>
  <si>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</si>
  <si>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</si>
  <si>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</si>
  <si>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</si>
  <si>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</si>
  <si>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</si>
  <si>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</si>
  <si>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</si>
  <si>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</si>
  <si>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</si>
  <si>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</si>
  <si>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</si>
  <si>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</si>
  <si>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</si>
  <si>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</si>
  <si>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</si>
  <si>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</si>
  <si>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</si>
  <si>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</si>
  <si>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</si>
  <si>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</si>
  <si>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</si>
  <si>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</si>
  <si>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</si>
  <si>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</si>
  <si>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</si>
  <si>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</si>
  <si>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</si>
  <si>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</si>
  <si>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</si>
  <si>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</si>
  <si>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</si>
  <si>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</si>
  <si>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</si>
  <si>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</si>
  <si>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</si>
  <si>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</si>
  <si>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</si>
  <si>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</si>
  <si>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</si>
  <si>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</si>
  <si>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</si>
  <si>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</si>
  <si>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</si>
  <si>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</si>
  <si>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</si>
  <si>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</si>
  <si>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</si>
  <si>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</si>
  <si>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</si>
  <si>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</si>
  <si>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</si>
  <si>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</si>
  <si>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</si>
  <si>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</si>
  <si>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</si>
  <si>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</si>
  <si>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</si>
  <si>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</si>
  <si>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</si>
  <si>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</si>
  <si>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</si>
  <si>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</si>
  <si>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</si>
  <si>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</si>
  <si>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</si>
  <si>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</si>
  <si>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</si>
  <si>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</si>
  <si>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</si>
  <si>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</si>
  <si>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</si>
  <si>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</si>
  <si>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</si>
  <si>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</si>
  <si>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</si>
  <si>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</si>
  <si>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</si>
  <si>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</si>
  <si>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</si>
  <si>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</si>
  <si>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</si>
  <si>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</si>
  <si>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</si>
  <si>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</si>
  <si>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</si>
  <si>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</si>
  <si>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</si>
  <si>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</si>
  <si>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</si>
  <si>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</si>
  <si>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</si>
  <si>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</si>
  <si>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</si>
  <si>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</si>
  <si>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</si>
  <si>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</si>
  <si>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</si>
  <si>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</si>
  <si>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</si>
  <si>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</si>
  <si>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</si>
  <si>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</si>
  <si>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</si>
  <si>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</si>
  <si>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</si>
  <si>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</si>
  <si>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</si>
  <si>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</si>
  <si>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</si>
  <si>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</si>
  <si>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</si>
  <si>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</si>
  <si>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</si>
  <si>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</si>
  <si>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</si>
  <si>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</si>
  <si>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</si>
  <si>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</si>
  <si>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</si>
  <si>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</si>
  <si>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</si>
  <si>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</si>
  <si>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</si>
  <si>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</si>
  <si>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</si>
  <si>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</si>
  <si>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</si>
  <si>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</si>
  <si>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</si>
  <si>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</si>
  <si>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</si>
  <si>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</si>
  <si>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</si>
  <si>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</si>
  <si>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</si>
  <si>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</si>
  <si>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</si>
  <si>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</si>
  <si>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</si>
  <si>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</si>
  <si>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</si>
  <si>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</si>
  <si>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</si>
  <si>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</si>
  <si>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</si>
  <si>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</si>
  <si>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</si>
  <si>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</si>
  <si>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</si>
  <si>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</si>
  <si>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</si>
  <si>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</si>
  <si>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</si>
  <si>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</si>
  <si>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</si>
  <si>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</si>
  <si>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</si>
  <si>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</si>
  <si>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</si>
  <si>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</si>
  <si>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</si>
  <si>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</si>
  <si>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</si>
  <si>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</si>
  <si>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</si>
  <si>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</si>
  <si>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</si>
  <si>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</si>
  <si>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</si>
  <si>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</si>
  <si>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</si>
  <si>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</si>
  <si>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</si>
  <si>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</si>
  <si>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</si>
  <si>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</si>
  <si>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</si>
  <si>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</si>
  <si>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</si>
  <si>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</si>
  <si>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</si>
  <si>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</si>
  <si>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</si>
  <si>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</si>
  <si>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</si>
  <si>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</si>
  <si>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</si>
  <si>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</si>
  <si>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</si>
  <si>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</si>
  <si>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</si>
  <si>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</si>
  <si>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</si>
  <si>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</si>
  <si>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</si>
  <si>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</si>
  <si>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</si>
  <si>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</si>
  <si>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</si>
  <si>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</si>
  <si>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</si>
  <si>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</si>
  <si>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</si>
  <si>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</si>
  <si>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</si>
  <si>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</si>
  <si>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</si>
  <si>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</si>
  <si>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</si>
  <si>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</si>
  <si>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</si>
  <si>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</si>
  <si>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</si>
  <si>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</si>
  <si>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</si>
  <si>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</si>
  <si>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</si>
  <si>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</si>
  <si>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</si>
  <si>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</si>
  <si>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</si>
  <si>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</si>
  <si>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</si>
  <si>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</si>
  <si>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</si>
  <si>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</si>
  <si>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</si>
  <si>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</si>
  <si>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</si>
  <si>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</si>
  <si>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</si>
  <si>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</si>
  <si>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</si>
  <si>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</si>
  <si>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</si>
  <si>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</si>
  <si>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</si>
  <si>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</si>
  <si>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</si>
  <si>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</si>
  <si>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</si>
  <si>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</si>
  <si>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</si>
  <si>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</si>
  <si>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</si>
  <si>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</si>
  <si>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</si>
  <si>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</si>
  <si>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</si>
  <si>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</si>
  <si>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</si>
  <si>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</si>
  <si>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</si>
  <si>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</si>
  <si>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</si>
  <si>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</si>
  <si>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</si>
  <si>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</si>
  <si>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</si>
  <si>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</si>
  <si>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</si>
  <si>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</si>
  <si>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</si>
  <si>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</si>
  <si>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</si>
  <si>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</si>
  <si>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</si>
  <si>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</si>
  <si>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</si>
  <si>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</si>
  <si>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</si>
  <si>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</si>
  <si>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</si>
  <si>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</si>
  <si>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</si>
  <si>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</si>
  <si>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</si>
  <si>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</si>
  <si>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</si>
  <si>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</si>
  <si>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</si>
  <si>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</si>
  <si>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</si>
  <si>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</si>
  <si>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</si>
  <si>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</si>
  <si>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</si>
  <si>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</si>
  <si>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</si>
  <si>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</si>
  <si>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</si>
  <si>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</si>
  <si>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</si>
  <si>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</si>
  <si>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</si>
  <si>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</si>
  <si>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</si>
  <si>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</si>
  <si>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</si>
  <si>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</si>
  <si>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</si>
  <si>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</si>
  <si>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</si>
  <si>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</si>
  <si>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</si>
  <si>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</si>
  <si>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</si>
  <si>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</si>
  <si>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</si>
  <si>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</si>
  <si>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</si>
  <si>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</si>
  <si>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</si>
  <si>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</si>
  <si>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</si>
  <si>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</si>
  <si>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</si>
  <si>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</si>
  <si>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</si>
  <si>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</si>
  <si>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</si>
  <si>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</si>
  <si>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</si>
  <si>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</si>
  <si>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</si>
  <si>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</si>
  <si>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</si>
  <si>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</si>
  <si>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</si>
  <si>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</si>
  <si>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</si>
  <si>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</si>
  <si>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</si>
  <si>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</si>
  <si>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</si>
  <si>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</si>
  <si>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</si>
  <si>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</si>
  <si>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</si>
  <si>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</si>
  <si>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</si>
  <si>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</si>
  <si>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</si>
  <si>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</si>
  <si>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</si>
  <si>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</si>
  <si>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</si>
  <si>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</si>
  <si>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</si>
  <si>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</si>
  <si>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</si>
  <si>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</si>
  <si>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</si>
  <si>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</si>
  <si>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</si>
  <si>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</si>
  <si>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</si>
  <si>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</si>
  <si>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</si>
  <si>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</si>
  <si>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</si>
  <si>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</si>
  <si>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</si>
  <si>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</si>
  <si>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</si>
  <si>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</si>
  <si>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</si>
  <si>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</si>
  <si>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</si>
  <si>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</si>
  <si>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</si>
  <si>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</si>
  <si>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</si>
  <si>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</si>
  <si>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</si>
  <si>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</si>
  <si>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</si>
  <si>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</si>
  <si>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</si>
  <si>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</si>
  <si>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</si>
  <si>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</si>
  <si>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</si>
  <si>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</si>
  <si>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</si>
  <si>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</si>
  <si>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</si>
  <si>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</si>
  <si>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</si>
  <si>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</si>
  <si>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</si>
  <si>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</si>
  <si>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</si>
  <si>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</si>
  <si>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</si>
  <si>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</si>
  <si>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</si>
  <si>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</si>
  <si>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</si>
  <si>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</si>
  <si>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</si>
  <si>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</si>
  <si>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</si>
  <si>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</si>
  <si>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</si>
  <si>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</si>
  <si>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</si>
  <si>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</si>
  <si>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</si>
  <si>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</si>
  <si>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</si>
  <si>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</si>
  <si>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</si>
  <si>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</si>
  <si>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</si>
  <si>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</si>
  <si>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</si>
  <si>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</si>
  <si>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</si>
  <si>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</si>
  <si>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</si>
  <si>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</si>
  <si>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</si>
  <si>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</si>
  <si>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</si>
  <si>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</si>
  <si>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</si>
  <si>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</si>
  <si>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</si>
  <si>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</si>
  <si>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</si>
  <si>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</si>
  <si>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</si>
  <si>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</si>
  <si>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</si>
  <si>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</si>
  <si>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</si>
  <si>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</si>
  <si>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</si>
  <si>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</si>
  <si>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</si>
  <si>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</si>
  <si>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</si>
  <si>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</si>
  <si>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</si>
  <si>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</si>
  <si>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</si>
  <si>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</si>
  <si>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</si>
  <si>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</si>
  <si>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</si>
  <si>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</si>
  <si>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</si>
  <si>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</si>
  <si>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</si>
  <si>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</si>
  <si>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</si>
  <si>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</si>
  <si>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</si>
  <si>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</si>
  <si>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</si>
  <si>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</si>
  <si>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</si>
  <si>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</si>
  <si>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</si>
  <si>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</si>
  <si>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</si>
  <si>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</si>
  <si>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</si>
  <si>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</si>
  <si>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</si>
  <si>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</si>
  <si>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</si>
  <si>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</si>
  <si>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</si>
  <si>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</si>
  <si>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</si>
  <si>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</si>
  <si>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</si>
  <si>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</si>
  <si>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</si>
  <si>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</si>
  <si>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</si>
  <si>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</si>
  <si>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</si>
  <si>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</si>
  <si>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</si>
  <si>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</si>
  <si>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</si>
  <si>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</si>
  <si>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</si>
  <si>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</si>
  <si>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</si>
  <si>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</si>
  <si>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</si>
  <si>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</si>
  <si>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</si>
  <si>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</si>
  <si>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</si>
  <si>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</si>
  <si>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</si>
  <si>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</si>
  <si>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</si>
  <si>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</si>
  <si>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</si>
  <si>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</si>
  <si>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</si>
  <si>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</si>
  <si>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</si>
  <si>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</si>
  <si>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</si>
  <si>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</si>
  <si>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</si>
  <si>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</si>
  <si>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</si>
  <si>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</si>
  <si>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</si>
  <si>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</si>
  <si>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</si>
  <si>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</si>
  <si>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</si>
  <si>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</si>
  <si>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</si>
  <si>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</si>
  <si>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</si>
  <si>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</si>
  <si>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</si>
  <si>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</si>
  <si>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</si>
  <si>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</si>
  <si>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</si>
  <si>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</si>
  <si>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</si>
  <si>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</si>
  <si>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</si>
  <si>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</si>
  <si>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</si>
  <si>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</si>
  <si>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</si>
  <si>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</si>
  <si>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</si>
  <si>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</si>
  <si>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</si>
  <si>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</si>
  <si>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</si>
  <si>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</si>
  <si>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</si>
  <si>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</si>
  <si>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</si>
  <si>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</si>
  <si>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</si>
  <si>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</si>
  <si>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</si>
  <si>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</si>
  <si>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</si>
  <si>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</si>
  <si>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</si>
  <si>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</si>
  <si>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</si>
  <si>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</si>
  <si>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</si>
  <si>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</si>
  <si>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</si>
  <si>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</si>
  <si>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</si>
  <si>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</si>
  <si>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</si>
  <si>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</si>
  <si>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</si>
  <si>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</si>
  <si>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</si>
  <si>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</si>
  <si>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</si>
  <si>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</si>
  <si>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</si>
  <si>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</si>
  <si>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</si>
  <si>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</si>
  <si>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</si>
  <si>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</si>
  <si>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</si>
  <si>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</si>
  <si>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</si>
  <si>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</si>
  <si>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</si>
  <si>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</si>
  <si>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</si>
  <si>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</si>
  <si>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</si>
  <si>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</si>
  <si>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</si>
  <si>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</si>
  <si>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</si>
  <si>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</si>
  <si>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</si>
  <si>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</si>
  <si>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</si>
  <si>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</si>
  <si>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</si>
  <si>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</si>
  <si>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</si>
  <si>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</si>
  <si>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</si>
  <si>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</si>
  <si>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</si>
  <si>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</si>
  <si>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</si>
  <si>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</si>
  <si>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</si>
  <si>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</si>
  <si>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</si>
  <si>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</si>
  <si>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</si>
  <si>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</si>
  <si>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</si>
  <si>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</si>
  <si>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</si>
  <si>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</si>
  <si>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</si>
  <si>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</si>
  <si>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</si>
  <si>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</si>
  <si>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</si>
  <si>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</si>
  <si>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</si>
  <si>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</si>
  <si>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</si>
  <si>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</si>
  <si>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</si>
  <si>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</si>
  <si>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</si>
  <si>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</si>
  <si>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</si>
  <si>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</si>
  <si>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</si>
  <si>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</si>
  <si>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</si>
  <si>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</si>
  <si>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</si>
  <si>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</si>
  <si>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</si>
  <si>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</si>
  <si>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</si>
  <si>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</si>
  <si>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</si>
  <si>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</si>
  <si>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</si>
  <si>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</si>
  <si>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</si>
  <si>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</si>
  <si>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</si>
  <si>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</si>
  <si>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</si>
  <si>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</si>
  <si>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</si>
  <si>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</si>
  <si>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</si>
  <si>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</si>
  <si>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</si>
  <si>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</si>
  <si>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</si>
  <si>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</si>
  <si>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</si>
  <si>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</si>
  <si>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</si>
  <si>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</si>
  <si>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</si>
  <si>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</si>
  <si>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</si>
  <si>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</si>
  <si>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</si>
  <si>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</si>
  <si>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</si>
  <si>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</si>
  <si>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</si>
  <si>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</si>
  <si>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</si>
  <si>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</si>
  <si>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</si>
  <si>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</si>
  <si>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</si>
  <si>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</si>
  <si>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</si>
  <si>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</si>
  <si>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</si>
  <si>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</si>
  <si>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</si>
  <si>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</si>
  <si>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</si>
  <si>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</si>
  <si>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</si>
  <si>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</si>
  <si>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</si>
  <si>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</si>
  <si>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</si>
  <si>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</si>
  <si>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</si>
  <si>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</si>
  <si>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</si>
  <si>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</si>
  <si>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</si>
  <si>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</si>
  <si>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</si>
  <si>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</si>
  <si>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</si>
  <si>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</si>
  <si>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</si>
  <si>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</si>
  <si>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</si>
  <si>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</si>
  <si>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</si>
  <si>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</si>
  <si>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</si>
  <si>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</si>
  <si>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</si>
  <si>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</si>
  <si>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</si>
  <si>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</si>
  <si>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</si>
  <si>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</si>
  <si>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</si>
  <si>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</si>
  <si>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</si>
  <si>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</si>
  <si>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</si>
  <si>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</si>
  <si>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</si>
  <si>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</si>
  <si>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</si>
  <si>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</si>
  <si>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</si>
  <si>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</si>
  <si>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</si>
  <si>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</si>
  <si>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</si>
  <si>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</si>
  <si>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</si>
  <si>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</si>
  <si>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</si>
  <si>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</si>
  <si>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</si>
  <si>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</si>
  <si>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</si>
  <si>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</si>
  <si>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</si>
  <si>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</si>
  <si>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</si>
  <si>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</si>
  <si>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</si>
  <si>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</si>
  <si>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</si>
  <si>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</si>
  <si>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</si>
  <si>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</si>
  <si>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</si>
  <si>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</si>
  <si>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</si>
  <si>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</si>
  <si>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</si>
  <si>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</si>
  <si>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</si>
  <si>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</si>
  <si>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</si>
  <si>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</si>
  <si>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</si>
  <si>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</si>
  <si>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</si>
  <si>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</si>
  <si>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</si>
  <si>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</si>
  <si>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</si>
  <si>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</si>
  <si>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</si>
  <si>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</si>
  <si>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</si>
  <si>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</si>
  <si>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</si>
  <si>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</si>
  <si>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</si>
  <si>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</si>
  <si>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</si>
  <si>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</si>
  <si>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</si>
  <si>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</si>
  <si>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</si>
  <si>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</si>
  <si>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</si>
  <si>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</si>
  <si>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</si>
  <si>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</si>
  <si>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</si>
  <si>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</si>
  <si>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</si>
  <si>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</si>
  <si>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</si>
  <si>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</si>
  <si>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</si>
  <si>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</si>
  <si>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</si>
  <si>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</si>
  <si>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</si>
  <si>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</si>
  <si>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</si>
  <si>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</si>
  <si>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</si>
  <si>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</si>
  <si>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</si>
  <si>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</si>
  <si>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</si>
  <si>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</si>
  <si>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</si>
  <si>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</si>
  <si>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</si>
  <si>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</si>
  <si>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</si>
  <si>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</si>
  <si>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</si>
  <si>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</si>
  <si>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</si>
  <si>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</si>
  <si>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</si>
  <si>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</si>
  <si>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</si>
  <si>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</si>
  <si>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</si>
  <si>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</si>
  <si>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</si>
  <si>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</si>
  <si>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</si>
  <si>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</si>
  <si>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</si>
  <si>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</si>
  <si>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</si>
  <si>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</si>
  <si>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</si>
  <si>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</si>
  <si>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</si>
  <si>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</si>
  <si>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</si>
  <si>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</si>
  <si>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</si>
  <si>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</si>
  <si>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</si>
  <si>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</si>
  <si>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</si>
  <si>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</si>
  <si>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</si>
  <si>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</si>
  <si>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</si>
  <si>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</si>
  <si>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</si>
  <si>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</si>
  <si>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</si>
  <si>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</si>
  <si>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</si>
  <si>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</si>
  <si>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</si>
  <si>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</si>
  <si>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</si>
  <si>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</si>
  <si>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</si>
  <si>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</si>
  <si>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</si>
  <si>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</si>
  <si>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</si>
  <si>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</si>
  <si>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</si>
  <si>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</si>
  <si>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</si>
  <si>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</si>
  <si>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</si>
  <si>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</si>
  <si>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</si>
  <si>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</si>
  <si>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</si>
  <si>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</si>
  <si>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</si>
  <si>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</si>
  <si>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</si>
  <si>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</si>
  <si>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</si>
  <si>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</si>
  <si>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</si>
  <si>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</si>
  <si>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</si>
  <si>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</si>
  <si>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</si>
  <si>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</si>
  <si>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</si>
  <si>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</si>
  <si>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</si>
  <si>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</si>
  <si>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</si>
  <si>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</si>
  <si>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</si>
  <si>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</si>
  <si>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</si>
  <si>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</si>
  <si>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</si>
  <si>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</si>
  <si>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</si>
  <si>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</si>
  <si>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</si>
  <si>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</si>
  <si>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</si>
  <si>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</si>
  <si>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</si>
  <si>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</si>
  <si>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</si>
  <si>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</si>
  <si>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</si>
  <si>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</si>
  <si>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</si>
  <si>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</si>
  <si>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</si>
  <si>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</si>
  <si>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</si>
  <si>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</si>
  <si>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</si>
  <si>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</si>
  <si>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</si>
  <si>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</si>
  <si>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</si>
  <si>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</si>
  <si>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</si>
  <si>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</si>
  <si>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</si>
  <si>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</si>
  <si>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</si>
  <si>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</si>
  <si>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</si>
  <si>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</si>
  <si>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</si>
  <si>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</si>
  <si>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</si>
  <si>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</si>
  <si>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</si>
  <si>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</si>
  <si>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</si>
  <si>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</si>
  <si>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</si>
  <si>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</si>
  <si>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</si>
  <si>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</si>
  <si>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</si>
  <si>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</si>
  <si>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</si>
  <si>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</si>
  <si>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</si>
  <si>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</si>
  <si>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</si>
  <si>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</si>
  <si>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</si>
  <si>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</si>
  <si>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</si>
  <si>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</si>
  <si>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</si>
  <si>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</si>
  <si>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</si>
  <si>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</si>
  <si>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</si>
  <si>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</si>
  <si>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</si>
  <si>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</si>
  <si>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</si>
  <si>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</si>
  <si>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</si>
  <si>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</si>
  <si>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</si>
  <si>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</si>
  <si>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</si>
  <si>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</si>
  <si>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</si>
  <si>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</si>
  <si>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</si>
  <si>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</si>
  <si>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</si>
  <si>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</si>
  <si>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</si>
  <si>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</si>
  <si>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</si>
  <si>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</si>
  <si>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</si>
  <si>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</si>
  <si>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</si>
  <si>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</si>
  <si>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</si>
  <si>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</si>
  <si>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</si>
  <si>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</si>
  <si>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</si>
  <si>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</si>
  <si>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</si>
  <si>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</si>
  <si>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</si>
  <si>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</si>
  <si>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</si>
  <si>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</si>
  <si>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</si>
  <si>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</si>
  <si>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</si>
  <si>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</si>
  <si>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</si>
  <si>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</si>
  <si>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</si>
  <si>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</si>
  <si>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</si>
  <si>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</si>
  <si>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</si>
  <si>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</si>
  <si>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</si>
  <si>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</si>
  <si>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</si>
  <si>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</si>
  <si>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</si>
  <si>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</si>
  <si>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</si>
  <si>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</si>
  <si>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</si>
  <si>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</si>
  <si>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</si>
  <si>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</si>
  <si>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</si>
  <si>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</si>
  <si>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</si>
  <si>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</si>
  <si>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</si>
  <si>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</si>
  <si>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</si>
  <si>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</si>
  <si>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</si>
  <si>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</si>
  <si>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</si>
  <si>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</si>
  <si>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</si>
  <si>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</si>
  <si>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</si>
  <si>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</si>
  <si>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</si>
  <si>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</si>
  <si>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</si>
  <si>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</si>
  <si>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</si>
  <si>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</si>
  <si>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</si>
  <si>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</si>
  <si>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</si>
  <si>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</si>
  <si>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</si>
  <si>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</si>
  <si>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</si>
  <si>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</si>
  <si>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</si>
  <si>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</si>
  <si>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</si>
  <si>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</si>
  <si>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</si>
  <si>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</si>
  <si>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</si>
  <si>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</si>
  <si>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</si>
  <si>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</si>
  <si>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</si>
  <si>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</si>
  <si>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</si>
  <si>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</si>
  <si>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</si>
  <si>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</si>
  <si>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</si>
  <si>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</si>
  <si>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</si>
  <si>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</si>
  <si>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</si>
  <si>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</si>
  <si>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</si>
  <si>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</si>
  <si>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</si>
  <si>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</si>
  <si>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</si>
  <si>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</si>
  <si>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</si>
  <si>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</si>
  <si>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</si>
  <si>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</si>
  <si>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</si>
  <si>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</si>
  <si>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</si>
  <si>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</si>
  <si>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</si>
  <si>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</si>
  <si>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</si>
  <si>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</si>
  <si>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</si>
  <si>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</si>
  <si>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</si>
  <si>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</si>
  <si>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</si>
  <si>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</si>
  <si>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</si>
  <si>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</si>
  <si>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</si>
  <si>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</si>
  <si>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</si>
  <si>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</si>
  <si>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</si>
  <si>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</si>
  <si>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</si>
  <si>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</si>
  <si>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</si>
  <si>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</si>
  <si>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</si>
  <si>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</si>
  <si>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</si>
  <si>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</si>
  <si>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</si>
  <si>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</si>
  <si>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</si>
  <si>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</si>
  <si>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</si>
  <si>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</si>
  <si>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</si>
  <si>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</si>
  <si>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</si>
  <si>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</si>
  <si>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</si>
  <si>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</si>
  <si>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</si>
  <si>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</si>
  <si>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</si>
  <si>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</si>
  <si>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</si>
  <si>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</si>
  <si>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</si>
  <si>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</si>
  <si>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</si>
  <si>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</si>
  <si>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</si>
  <si>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</si>
  <si>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</si>
  <si>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</si>
  <si>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</si>
  <si>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</si>
  <si>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</si>
  <si>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</si>
  <si>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</si>
  <si>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</si>
  <si>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</si>
  <si>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</si>
  <si>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</si>
  <si>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</si>
  <si>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</si>
  <si>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</si>
  <si>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</si>
  <si>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</si>
  <si>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</si>
  <si>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</si>
  <si>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</si>
  <si>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</si>
  <si>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</si>
  <si>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</si>
  <si>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</si>
  <si>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</si>
  <si>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</si>
  <si>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</si>
  <si>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</si>
  <si>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</si>
  <si>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</si>
  <si>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</si>
  <si>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</si>
  <si>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</si>
  <si>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</si>
  <si>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</si>
  <si>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</si>
  <si>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</si>
  <si>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</si>
  <si>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</si>
  <si>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</si>
  <si>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</si>
  <si>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</si>
  <si>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</si>
  <si>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</si>
  <si>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</si>
  <si>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</si>
  <si>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</si>
  <si>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</si>
  <si>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</si>
  <si>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</si>
  <si>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</si>
  <si>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</si>
  <si>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</si>
  <si>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</si>
  <si>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</si>
  <si>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</si>
  <si>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</si>
  <si>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</si>
  <si>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</si>
  <si>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</si>
  <si>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</si>
  <si>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</si>
  <si>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</si>
  <si>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</si>
  <si>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</si>
  <si>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</si>
  <si>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</si>
  <si>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</si>
  <si>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</si>
  <si>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</si>
  <si>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</si>
  <si>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</si>
  <si>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</si>
  <si>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</si>
  <si>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</si>
  <si>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</si>
  <si>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</si>
  <si>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</si>
  <si>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</si>
  <si>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</si>
  <si>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</si>
  <si>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</si>
  <si>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</si>
  <si>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</si>
  <si>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</si>
  <si>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</si>
  <si>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</si>
  <si>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</si>
  <si>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</si>
  <si>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</si>
  <si>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</si>
  <si>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</si>
  <si>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</si>
  <si>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</si>
  <si>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</si>
  <si>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</si>
  <si>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</si>
  <si>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</si>
  <si>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</si>
  <si>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</si>
  <si>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</si>
  <si>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</si>
  <si>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</si>
  <si>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</si>
  <si>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</si>
  <si>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</si>
  <si>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</si>
  <si>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</si>
  <si>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</si>
  <si>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</si>
  <si>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</si>
  <si>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</si>
  <si>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</si>
  <si>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</si>
  <si>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</si>
  <si>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</si>
  <si>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</si>
  <si>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</si>
  <si>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</si>
  <si>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</si>
  <si>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</si>
  <si>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</si>
  <si>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</si>
  <si>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</si>
  <si>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</si>
  <si>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</si>
  <si>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</si>
  <si>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</si>
  <si>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</si>
  <si>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</si>
  <si>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</si>
  <si>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</si>
  <si>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</si>
  <si>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</si>
  <si>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</si>
  <si>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</si>
  <si>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</si>
  <si>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</si>
  <si>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</si>
  <si>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</si>
  <si>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</si>
  <si>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</si>
  <si>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</si>
  <si>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</si>
  <si>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</si>
  <si>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</si>
  <si>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</si>
  <si>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</si>
  <si>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</si>
  <si>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</si>
  <si>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</si>
  <si>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</si>
  <si>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</si>
  <si>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</si>
  <si>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</si>
  <si>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</si>
  <si>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</si>
  <si>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</si>
  <si>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</si>
  <si>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</si>
  <si>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</si>
  <si>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</si>
  <si>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</si>
  <si>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</si>
  <si>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</si>
  <si>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</si>
  <si>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</si>
  <si>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</si>
  <si>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</si>
  <si>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</si>
  <si>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</si>
  <si>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</si>
  <si>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</si>
  <si>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</si>
  <si>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</si>
  <si>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</si>
  <si>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</si>
  <si>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</si>
  <si>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</si>
  <si>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</si>
  <si>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</si>
  <si>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</si>
  <si>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</si>
  <si>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</si>
  <si>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</si>
  <si>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</si>
  <si>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</si>
  <si>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</si>
  <si>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</si>
  <si>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</si>
  <si>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</si>
  <si>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</si>
  <si>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</si>
  <si>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</si>
  <si>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</si>
  <si>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</si>
  <si>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</si>
  <si>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</si>
  <si>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</si>
  <si>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</si>
  <si>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</si>
  <si>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</si>
  <si>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</si>
  <si>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</si>
  <si>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</si>
  <si>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</si>
  <si>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</si>
  <si>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</si>
  <si>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</si>
  <si>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</si>
  <si>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</si>
  <si>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</si>
  <si>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</si>
  <si>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</si>
  <si>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</si>
  <si>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</si>
  <si>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</si>
  <si>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</si>
  <si>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</si>
  <si>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</si>
  <si>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</si>
  <si>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</si>
  <si>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</si>
  <si>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</si>
  <si>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</si>
  <si>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</si>
  <si>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</si>
  <si>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</si>
  <si>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</si>
  <si>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</si>
  <si>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</si>
  <si>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</si>
  <si>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</si>
  <si>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</si>
  <si>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</si>
  <si>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</si>
  <si>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</si>
  <si>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</si>
  <si>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</si>
  <si>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</si>
  <si>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</si>
  <si>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</si>
  <si>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</si>
  <si>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</si>
  <si>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</si>
  <si>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</si>
  <si>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</si>
  <si>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</si>
  <si>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</si>
  <si>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</si>
  <si>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</si>
  <si>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</si>
  <si>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</si>
  <si>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</si>
  <si>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</si>
  <si>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</si>
  <si>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</si>
  <si>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</si>
  <si>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</si>
  <si>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</si>
  <si>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</si>
  <si>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</si>
  <si>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</si>
  <si>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</si>
  <si>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</si>
  <si>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</si>
  <si>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</si>
  <si>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</si>
  <si>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</si>
  <si>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</si>
  <si>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</si>
  <si>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</si>
  <si>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</si>
  <si>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</si>
  <si>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</si>
  <si>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</si>
  <si>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</si>
  <si>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</si>
  <si>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</si>
  <si>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</si>
  <si>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</si>
  <si>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</si>
  <si>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</si>
  <si>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</si>
  <si>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</si>
  <si>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</si>
  <si>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</si>
  <si>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</si>
  <si>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</si>
  <si>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</si>
  <si>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</si>
  <si>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</si>
  <si>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</si>
  <si>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</si>
  <si>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</si>
  <si>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</si>
  <si>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</si>
  <si>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</si>
  <si>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</si>
  <si>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</si>
  <si>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</si>
  <si>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</si>
  <si>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</si>
  <si>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</si>
  <si>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</si>
  <si>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</si>
  <si>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</si>
  <si>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</si>
  <si>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</si>
  <si>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</si>
  <si>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</si>
  <si>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</si>
  <si>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</si>
  <si>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</si>
  <si>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</si>
  <si>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</si>
  <si>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</si>
  <si>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</si>
  <si>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</si>
  <si>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</si>
  <si>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</si>
  <si>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</si>
  <si>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</si>
  <si>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</si>
  <si>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</si>
  <si>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</si>
  <si>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</si>
  <si>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</si>
  <si>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</si>
  <si>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</si>
  <si>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</si>
  <si>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</si>
  <si>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</si>
  <si>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</si>
  <si>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</si>
  <si>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</si>
  <si>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</si>
  <si>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</si>
  <si>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</si>
  <si>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</si>
  <si>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</si>
  <si>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</si>
  <si>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</si>
  <si>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</si>
  <si>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</si>
  <si>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</si>
  <si>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</si>
  <si>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</si>
  <si>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</si>
  <si>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</si>
  <si>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</si>
  <si>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</si>
  <si>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</si>
  <si>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</si>
  <si>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</si>
  <si>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</si>
  <si>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</si>
  <si>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</si>
  <si>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</si>
  <si>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</si>
  <si>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</si>
  <si>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</si>
  <si>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</si>
  <si>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</si>
  <si>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</si>
  <si>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</si>
  <si>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</si>
  <si>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</si>
  <si>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</si>
  <si>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</si>
  <si>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</si>
  <si>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</si>
  <si>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</si>
  <si>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</si>
  <si>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</si>
  <si>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</si>
  <si>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</si>
  <si>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</si>
  <si>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</si>
  <si>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</si>
  <si>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</si>
  <si>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</si>
  <si>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</si>
  <si>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</si>
  <si>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</si>
  <si>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</si>
  <si>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</si>
  <si>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</si>
  <si>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</si>
  <si>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</si>
  <si>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</si>
  <si>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</si>
  <si>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</si>
  <si>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</si>
  <si>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</si>
  <si>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</si>
  <si>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</si>
  <si>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</si>
  <si>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</si>
  <si>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</si>
  <si>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</si>
  <si>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</si>
  <si>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</si>
  <si>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</si>
  <si>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</si>
  <si>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</si>
  <si>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</si>
  <si>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</si>
  <si>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</si>
  <si>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</si>
  <si>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</si>
  <si>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</si>
  <si>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</si>
  <si>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</si>
  <si>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</si>
  <si>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</si>
  <si>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</si>
  <si>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</si>
  <si>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</si>
  <si>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</si>
  <si>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</si>
  <si>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</si>
  <si>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</si>
  <si>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</si>
  <si>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</si>
  <si>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</si>
  <si>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</si>
  <si>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</si>
  <si>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</si>
  <si>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</si>
  <si>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</si>
  <si>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</si>
  <si>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</si>
  <si>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</si>
  <si>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</si>
  <si>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</si>
  <si>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</si>
  <si>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</si>
  <si>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</si>
  <si>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</si>
  <si>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</si>
  <si>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</si>
  <si>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</si>
  <si>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</si>
  <si>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</si>
  <si>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</si>
  <si>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</si>
  <si>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</si>
  <si>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</si>
  <si>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</si>
  <si>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</si>
  <si>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</si>
  <si>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</si>
  <si>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</si>
  <si>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</si>
  <si>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</si>
  <si>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</si>
  <si>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</si>
  <si>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</si>
  <si>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</si>
  <si>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</si>
  <si>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</si>
  <si>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</si>
  <si>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</si>
  <si>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</si>
  <si>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</si>
  <si>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</si>
  <si>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</si>
  <si>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</si>
  <si>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</si>
  <si>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</si>
  <si>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</si>
  <si>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</si>
  <si>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</si>
  <si>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</si>
  <si>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</si>
  <si>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</si>
  <si>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</si>
  <si>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</si>
  <si>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</si>
  <si>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</si>
  <si>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</si>
  <si>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</si>
  <si>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</si>
  <si>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</si>
  <si>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</si>
  <si>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</si>
  <si>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</si>
  <si>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</si>
  <si>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</si>
  <si>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</si>
  <si>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</si>
  <si>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</si>
  <si>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</si>
  <si>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</si>
  <si>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</si>
  <si>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</si>
  <si>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</si>
  <si>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</si>
  <si>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</si>
  <si>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</si>
  <si>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</si>
  <si>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</si>
  <si>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</si>
  <si>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</si>
  <si>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</si>
  <si>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</si>
  <si>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</si>
  <si>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</si>
  <si>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</si>
  <si>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</si>
  <si>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</si>
  <si>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</si>
  <si>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</si>
  <si>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</si>
  <si>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</si>
  <si>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</si>
  <si>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</si>
  <si>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</si>
  <si>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</si>
  <si>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</si>
  <si>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</si>
  <si>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</si>
  <si>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</si>
  <si>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</si>
  <si>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</si>
  <si>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</si>
  <si>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</si>
  <si>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</si>
  <si>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</si>
  <si>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</si>
  <si>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</si>
  <si>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</si>
  <si>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</si>
  <si>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</si>
  <si>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</si>
  <si>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</si>
  <si>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</si>
  <si>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</si>
  <si>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</si>
  <si>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</si>
  <si>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</si>
  <si>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</si>
  <si>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</si>
  <si>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</si>
  <si>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</si>
  <si>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</si>
  <si>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</si>
  <si>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</si>
  <si>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</si>
  <si>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</si>
  <si>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</si>
  <si>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</si>
  <si>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</si>
  <si>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</si>
  <si>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</si>
  <si>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</si>
  <si>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</si>
  <si>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</si>
  <si>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</si>
  <si>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</si>
  <si>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</si>
  <si>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</si>
  <si>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</si>
  <si>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</si>
  <si>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</si>
  <si>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</si>
  <si>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</si>
  <si>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</si>
  <si>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</si>
  <si>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</si>
  <si>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</si>
  <si>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</si>
  <si>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</si>
  <si>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</si>
  <si>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</si>
  <si>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</si>
  <si>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</si>
  <si>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</si>
  <si>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</si>
  <si>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</si>
  <si>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</si>
  <si>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</si>
  <si>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</si>
  <si>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</si>
  <si>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</si>
  <si>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</si>
  <si>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</si>
  <si>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</si>
  <si>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</si>
  <si>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</si>
  <si>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</si>
  <si>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</si>
  <si>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</si>
  <si>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</si>
  <si>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</si>
  <si>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</si>
  <si>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</si>
  <si>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</si>
  <si>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</si>
  <si>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</si>
  <si>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</si>
  <si>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</si>
  <si>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</si>
  <si>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</si>
  <si>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</si>
  <si>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</si>
  <si>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</si>
  <si>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</si>
  <si>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</si>
  <si>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</si>
  <si>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</si>
  <si>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</si>
  <si>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</si>
  <si>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</si>
  <si>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</si>
  <si>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</si>
  <si>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</si>
  <si>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</si>
  <si>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</si>
  <si>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</si>
  <si>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</si>
  <si>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</si>
  <si>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</si>
  <si>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</si>
  <si>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</si>
  <si>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</si>
  <si>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</si>
  <si>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</si>
  <si>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</si>
  <si>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</si>
  <si>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</si>
  <si>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</si>
  <si>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</si>
  <si>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</si>
  <si>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</si>
  <si>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</si>
  <si>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</si>
  <si>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</si>
  <si>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</si>
  <si>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</si>
  <si>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</si>
  <si>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</si>
  <si>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</si>
  <si>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</si>
  <si>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</si>
  <si>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</si>
  <si>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</si>
  <si>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</si>
  <si>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</si>
  <si>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</si>
  <si>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</si>
  <si>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</si>
  <si>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</si>
  <si>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</si>
  <si>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</si>
  <si>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</si>
  <si>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</si>
  <si>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</si>
  <si>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</si>
  <si>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</si>
  <si>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</si>
  <si>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</si>
  <si>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</si>
  <si>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</si>
  <si>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</si>
  <si>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</si>
  <si>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</si>
  <si>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</si>
  <si>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</si>
  <si>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</si>
  <si>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</si>
  <si>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</si>
  <si>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</si>
  <si>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</si>
  <si>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</si>
  <si>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</si>
  <si>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</si>
  <si>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</si>
  <si>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</si>
  <si>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</si>
  <si>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</si>
  <si>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</si>
  <si>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</si>
  <si>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</si>
  <si>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</si>
  <si>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</si>
  <si>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</si>
  <si>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</si>
  <si>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</si>
  <si>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</si>
  <si>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</si>
  <si>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</si>
  <si>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</si>
  <si>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</si>
  <si>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</si>
  <si>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</si>
  <si>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</si>
  <si>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</si>
  <si>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</si>
  <si>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</si>
  <si>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</si>
  <si>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</si>
  <si>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</si>
  <si>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</si>
  <si>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</si>
  <si>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</si>
  <si>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</si>
  <si>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</si>
  <si>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</si>
  <si>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</si>
  <si>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</si>
  <si>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</si>
  <si>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</si>
  <si>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</si>
  <si>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</si>
  <si>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</si>
  <si>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</si>
  <si>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</si>
  <si>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</si>
  <si>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</si>
  <si>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</si>
  <si>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</si>
  <si>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</si>
  <si>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</si>
  <si>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</si>
  <si>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</si>
  <si>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</si>
  <si>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</si>
  <si>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</si>
  <si>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</si>
  <si>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</si>
  <si>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</si>
  <si>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</si>
  <si>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</si>
  <si>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</si>
  <si>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</si>
  <si>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</si>
  <si>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</si>
  <si>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</si>
  <si>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</si>
  <si>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</si>
  <si>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</si>
  <si>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</si>
  <si>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</si>
  <si>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</si>
  <si>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</si>
  <si>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</si>
  <si>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</si>
  <si>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</si>
  <si>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</si>
  <si>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</si>
  <si>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</si>
  <si>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</si>
  <si>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</si>
  <si>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</si>
  <si>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</si>
  <si>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</si>
  <si>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</si>
  <si>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</si>
  <si>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</si>
  <si>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</si>
  <si>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</si>
  <si>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</si>
  <si>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</si>
  <si>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</si>
  <si>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</si>
  <si>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</si>
  <si>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</si>
  <si>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</si>
  <si>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</si>
  <si>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</si>
  <si>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</si>
  <si>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</si>
  <si>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</si>
  <si>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</si>
  <si>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</si>
  <si>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</si>
  <si>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</si>
  <si>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</si>
  <si>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</si>
  <si>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</si>
  <si>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</si>
  <si>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</si>
  <si>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</si>
  <si>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</si>
  <si>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</si>
  <si>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</si>
  <si>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</si>
  <si>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</si>
  <si>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</si>
  <si>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</si>
  <si>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</si>
  <si>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</si>
  <si>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</si>
  <si>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</si>
  <si>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</si>
  <si>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</si>
  <si>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</si>
  <si>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</si>
  <si>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</si>
  <si>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</si>
  <si>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</si>
  <si>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</si>
  <si>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</si>
  <si>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</si>
  <si>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</si>
  <si>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</si>
  <si>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</si>
  <si>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</si>
  <si>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</si>
  <si>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</si>
  <si>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</si>
  <si>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</si>
  <si>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</si>
  <si>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</si>
  <si>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</si>
  <si>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</si>
  <si>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</si>
  <si>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</si>
  <si>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</si>
  <si>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</si>
  <si>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</si>
  <si>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</si>
  <si>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</si>
  <si>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</si>
  <si>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</si>
  <si>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</si>
  <si>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</si>
  <si>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</si>
  <si>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</si>
  <si>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</si>
  <si>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</si>
  <si>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</si>
  <si>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</si>
  <si>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</si>
  <si>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</si>
  <si>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</si>
  <si>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</si>
  <si>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</si>
  <si>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</si>
  <si>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</si>
  <si>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</si>
  <si>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</si>
  <si>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</si>
  <si>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</si>
  <si>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</si>
  <si>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</si>
  <si>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</si>
  <si>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</si>
  <si>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</si>
  <si>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</si>
  <si>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</si>
  <si>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</si>
  <si>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</si>
  <si>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</si>
  <si>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</si>
  <si>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</si>
  <si>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</si>
  <si>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</si>
  <si>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</si>
  <si>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</si>
  <si>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</si>
  <si>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</si>
  <si>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</si>
  <si>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</si>
  <si>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</si>
  <si>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</si>
  <si>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</si>
  <si>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</si>
  <si>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</si>
  <si>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</si>
  <si>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</si>
  <si>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</si>
  <si>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</si>
  <si>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</si>
  <si>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</si>
  <si>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</si>
  <si>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</si>
  <si>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</si>
  <si>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</si>
  <si>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</si>
  <si>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</si>
  <si>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</si>
  <si>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</si>
  <si>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</si>
  <si>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</si>
  <si>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</si>
  <si>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</si>
  <si>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</si>
  <si>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</si>
  <si>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</si>
  <si>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</si>
  <si>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</si>
  <si>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</si>
  <si>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</si>
  <si>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</si>
  <si>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</si>
  <si>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</si>
  <si>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</si>
  <si>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</si>
  <si>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</si>
  <si>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</si>
  <si>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</si>
  <si>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</si>
  <si>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</si>
  <si>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</si>
  <si>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</si>
  <si>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</si>
  <si>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</si>
  <si>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</si>
  <si>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</si>
  <si>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</si>
  <si>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</si>
  <si>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</si>
  <si>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</si>
  <si>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</si>
  <si>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</si>
  <si>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</si>
  <si>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</si>
  <si>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</si>
  <si>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</si>
  <si>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</si>
  <si>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</si>
  <si>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</si>
  <si>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</si>
  <si>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</si>
  <si>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</si>
  <si>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</si>
  <si>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</si>
  <si>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</si>
  <si>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</si>
  <si>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</si>
  <si>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</si>
  <si>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</si>
  <si>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</si>
  <si>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</si>
  <si>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</si>
  <si>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</si>
  <si>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</si>
  <si>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</si>
  <si>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</si>
  <si>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</si>
  <si>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</si>
  <si>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</si>
  <si>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</si>
  <si>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</si>
  <si>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</si>
  <si>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</si>
  <si>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</si>
  <si>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</si>
  <si>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</si>
  <si>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</si>
  <si>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</si>
  <si>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</si>
  <si>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</si>
  <si>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</si>
  <si>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</si>
  <si>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</si>
  <si>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</si>
  <si>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</si>
  <si>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</si>
  <si>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</si>
  <si>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</si>
  <si>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</si>
  <si>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</si>
  <si>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</si>
  <si>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</si>
  <si>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</si>
  <si>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</si>
  <si>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</si>
  <si>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</si>
  <si>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</si>
  <si>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</si>
  <si>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</si>
  <si>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</si>
  <si>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</si>
  <si>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</si>
  <si>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</si>
  <si>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</si>
  <si>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</si>
  <si>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</si>
  <si>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</si>
  <si>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</si>
  <si>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</si>
  <si>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</si>
  <si>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</si>
  <si>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</si>
  <si>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</si>
  <si>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</si>
  <si>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</si>
  <si>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</si>
  <si>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</si>
  <si>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</si>
  <si>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</si>
  <si>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</si>
  <si>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</si>
  <si>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</si>
  <si>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</si>
  <si>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</si>
  <si>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</si>
  <si>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</si>
  <si>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</si>
  <si>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</si>
  <si>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</si>
  <si>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</si>
  <si>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</si>
  <si>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</si>
  <si>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</si>
  <si>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</si>
  <si>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</si>
  <si>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</si>
  <si>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</si>
  <si>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</si>
  <si>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</si>
  <si>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</si>
  <si>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</si>
  <si>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</si>
  <si>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</si>
  <si>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</si>
  <si>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</si>
  <si>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</si>
  <si>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</si>
  <si>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</si>
  <si>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</si>
  <si>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</si>
  <si>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</si>
  <si>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</si>
  <si>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</si>
  <si>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</si>
  <si>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</si>
  <si>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</si>
  <si>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</si>
  <si>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</si>
  <si>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</si>
  <si>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</si>
  <si>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</si>
  <si>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</si>
  <si>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</si>
  <si>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</si>
  <si>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</si>
  <si>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</si>
  <si>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</si>
  <si>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</si>
  <si>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</si>
  <si>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</si>
  <si>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</si>
  <si>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</si>
  <si>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</si>
  <si>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</si>
  <si>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</si>
  <si>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</si>
  <si>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</si>
  <si>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</si>
  <si>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</si>
  <si>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</si>
  <si>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</si>
  <si>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</si>
  <si>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</si>
  <si>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</si>
  <si>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</si>
  <si>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</si>
  <si>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</si>
  <si>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</si>
  <si>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</si>
  <si>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</si>
  <si>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</si>
  <si>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</si>
  <si>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</si>
  <si>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</si>
  <si>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</si>
  <si>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</si>
  <si>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</si>
  <si>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</si>
  <si>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</si>
  <si>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</si>
  <si>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</si>
  <si>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</si>
  <si>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</si>
  <si>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</si>
  <si>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</si>
  <si>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</si>
  <si>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</si>
  <si>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</si>
  <si>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</si>
  <si>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</si>
  <si>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</si>
  <si>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</si>
  <si>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</si>
  <si>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</si>
  <si>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</si>
  <si>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</si>
  <si>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</si>
  <si>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</si>
  <si>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</si>
  <si>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</si>
  <si>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</si>
  <si>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</si>
  <si>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</si>
  <si>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</si>
  <si>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</si>
  <si>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</si>
  <si>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</si>
  <si>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</si>
  <si>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</si>
  <si>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</si>
  <si>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</si>
  <si>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</si>
  <si>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</si>
  <si>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</si>
  <si>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</si>
  <si>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</si>
  <si>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</si>
  <si>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</si>
  <si>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</si>
  <si>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</si>
  <si>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</si>
  <si>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</si>
  <si>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</si>
  <si>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</si>
  <si>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</si>
  <si>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</si>
  <si>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</si>
  <si>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</si>
  <si>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</si>
  <si>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</si>
  <si>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</si>
  <si>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</si>
  <si>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</si>
  <si>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</si>
  <si>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</si>
  <si>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</si>
  <si>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</si>
  <si>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</si>
  <si>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</si>
  <si>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</si>
  <si>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</si>
  <si>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</si>
  <si>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</si>
  <si>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</si>
  <si>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</si>
  <si>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</si>
  <si>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</si>
  <si>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</si>
  <si>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</si>
  <si>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</si>
  <si>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</si>
  <si>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</si>
  <si>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</si>
  <si>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</si>
  <si>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</si>
  <si>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</si>
  <si>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</si>
  <si>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</si>
  <si>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</si>
  <si>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</si>
  <si>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</si>
  <si>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</si>
  <si>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</si>
  <si>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</si>
  <si>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</si>
  <si>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</si>
  <si>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</si>
  <si>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</si>
  <si>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</si>
  <si>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</si>
  <si>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</si>
  <si>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</si>
  <si>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</si>
  <si>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</si>
  <si>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</si>
  <si>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</si>
  <si>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</si>
  <si>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</si>
  <si>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</si>
  <si>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</si>
  <si>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</si>
  <si>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</si>
  <si>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</si>
  <si>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</si>
  <si>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</si>
  <si>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</si>
  <si>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</si>
  <si>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</si>
  <si>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</si>
  <si>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</si>
  <si>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</si>
  <si>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</si>
  <si>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</si>
  <si>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</si>
  <si>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</si>
  <si>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</si>
  <si>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</si>
  <si>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</si>
  <si>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</si>
  <si>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</si>
  <si>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</si>
  <si>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</si>
  <si>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</si>
  <si>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</si>
  <si>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</si>
  <si>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</si>
  <si>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</si>
  <si>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</si>
  <si>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</si>
  <si>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</si>
  <si>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</si>
  <si>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</si>
  <si>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</si>
  <si>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</si>
  <si>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</si>
  <si>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</si>
  <si>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</si>
  <si>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</si>
  <si>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</si>
  <si>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</si>
  <si>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</si>
  <si>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</si>
  <si>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</si>
  <si>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</si>
  <si>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</si>
  <si>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</si>
  <si>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</si>
  <si>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</si>
  <si>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</si>
  <si>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</si>
  <si>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</si>
  <si>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</si>
  <si>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</si>
  <si>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</si>
  <si>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</si>
  <si>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</si>
  <si>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</si>
  <si>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</si>
  <si>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</si>
  <si>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</si>
  <si>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</si>
  <si>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</si>
  <si>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</si>
  <si>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</si>
  <si>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</si>
  <si>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</si>
  <si>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</si>
  <si>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</si>
  <si>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</si>
  <si>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</si>
  <si>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</si>
  <si>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</si>
  <si>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</si>
  <si>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</si>
  <si>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</si>
  <si>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</si>
  <si>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</si>
  <si>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</si>
  <si>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</si>
  <si>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</si>
  <si>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</si>
  <si>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</si>
  <si>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</si>
  <si>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</si>
  <si>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</si>
  <si>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</si>
  <si>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</si>
  <si>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</si>
  <si>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</si>
  <si>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</si>
  <si>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</si>
  <si>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</si>
  <si>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</si>
  <si>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</si>
  <si>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</si>
  <si>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</si>
  <si>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</si>
  <si>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</si>
  <si>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</si>
  <si>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</si>
  <si>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</si>
  <si>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</si>
  <si>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</si>
  <si>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</si>
  <si>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</si>
  <si>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</si>
  <si>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</si>
  <si>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</si>
  <si>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</si>
  <si>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</si>
  <si>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</si>
  <si>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</si>
  <si>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</si>
  <si>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</si>
  <si>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</si>
  <si>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</si>
  <si>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</si>
  <si>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</si>
  <si>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</si>
  <si>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</si>
  <si>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</si>
  <si>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</si>
  <si>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</si>
  <si>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</si>
  <si>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</si>
  <si>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</si>
  <si>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</si>
  <si>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</si>
  <si>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</si>
  <si>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</si>
  <si>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</si>
  <si>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</si>
  <si>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</si>
  <si>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</si>
  <si>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</si>
  <si>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</si>
  <si>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</si>
  <si>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</si>
  <si>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</si>
  <si>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</si>
  <si>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</si>
  <si>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</si>
  <si>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</si>
  <si>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</si>
  <si>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</si>
  <si>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</si>
  <si>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</si>
  <si>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</si>
  <si>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</si>
  <si>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</si>
  <si>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</si>
  <si>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</si>
  <si>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</si>
  <si>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</si>
  <si>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</si>
  <si>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</si>
  <si>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</si>
  <si>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</si>
  <si>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</si>
  <si>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</si>
  <si>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</si>
  <si>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</si>
  <si>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</si>
  <si>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</si>
  <si>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</si>
  <si>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</si>
  <si>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</si>
  <si>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</si>
  <si>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</si>
  <si>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</si>
  <si>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</si>
  <si>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</si>
  <si>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</si>
  <si>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</si>
  <si>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</si>
  <si>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</si>
  <si>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</si>
  <si>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</si>
  <si>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</si>
  <si>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</si>
  <si>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</si>
  <si>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</si>
  <si>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</si>
  <si>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</si>
  <si>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</si>
  <si>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</si>
  <si>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</si>
  <si>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</si>
  <si>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</si>
  <si>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</si>
  <si>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</si>
  <si>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</si>
  <si>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</si>
  <si>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</si>
  <si>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</si>
  <si>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</si>
  <si>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</si>
  <si>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</si>
  <si>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</si>
  <si>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</si>
  <si>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</si>
  <si>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</si>
  <si>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</si>
  <si>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</si>
  <si>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</si>
  <si>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</si>
  <si>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</si>
  <si>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</si>
  <si>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</si>
  <si>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</si>
  <si>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</si>
  <si>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</si>
  <si>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</si>
  <si>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</si>
  <si>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</si>
  <si>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</si>
  <si>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</si>
  <si>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</si>
  <si>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</si>
  <si>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</si>
  <si>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</si>
  <si>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</si>
  <si>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</si>
  <si>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</si>
  <si>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</si>
  <si>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</si>
  <si>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</si>
  <si>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</si>
  <si>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</si>
  <si>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</si>
  <si>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</si>
  <si>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</si>
  <si>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</si>
  <si>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</si>
  <si>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</si>
  <si>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</si>
  <si>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</si>
  <si>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</si>
  <si>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</si>
  <si>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</si>
  <si>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</si>
  <si>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</si>
  <si>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</si>
  <si>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</si>
  <si>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</si>
  <si>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</si>
  <si>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</si>
  <si>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</si>
  <si>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</si>
  <si>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</si>
  <si>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</si>
  <si>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</si>
  <si>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</si>
  <si>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</si>
  <si>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</si>
  <si>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</si>
  <si>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</si>
  <si>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</si>
  <si>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</si>
  <si>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</si>
  <si>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</si>
  <si>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</si>
  <si>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</si>
  <si>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</si>
  <si>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</si>
  <si>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</si>
  <si>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</si>
  <si>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</si>
  <si>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</si>
  <si>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</si>
  <si>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</si>
  <si>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</si>
  <si>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</si>
  <si>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</si>
  <si>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</si>
  <si>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</si>
  <si>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</si>
  <si>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</si>
  <si>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</si>
  <si>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</si>
  <si>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</si>
  <si>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</si>
  <si>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</si>
  <si>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</si>
  <si>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</si>
  <si>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</si>
  <si>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</si>
  <si>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</si>
  <si>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</si>
  <si>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</si>
  <si>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</si>
  <si>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</si>
  <si>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</si>
  <si>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</si>
  <si>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</si>
  <si>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</si>
  <si>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</si>
  <si>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</si>
  <si>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</si>
  <si>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</si>
  <si>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</si>
  <si>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</si>
  <si>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</si>
  <si>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</si>
  <si>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</si>
  <si>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</si>
  <si>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</si>
  <si>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</si>
  <si>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</si>
  <si>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</si>
  <si>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</si>
  <si>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</si>
  <si>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</si>
  <si>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</si>
  <si>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</si>
  <si>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</si>
  <si>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</si>
  <si>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</si>
  <si>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</si>
  <si>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</si>
  <si>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</si>
  <si>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</si>
  <si>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</si>
  <si>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</si>
  <si>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</si>
  <si>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</si>
  <si>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</si>
  <si>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</si>
  <si>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</si>
  <si>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</si>
  <si>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</si>
  <si>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</si>
  <si>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</si>
  <si>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</si>
  <si>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</si>
  <si>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</si>
  <si>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</si>
  <si>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</si>
  <si>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</si>
  <si>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</si>
  <si>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</si>
  <si>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</si>
  <si>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</si>
  <si>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</si>
  <si>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</si>
  <si>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</si>
  <si>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</si>
  <si>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</si>
  <si>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</si>
  <si>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</si>
  <si>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</si>
  <si>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</si>
  <si>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</si>
  <si>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</si>
  <si>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</si>
  <si>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</si>
  <si>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</si>
  <si>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</si>
  <si>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</si>
  <si>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</si>
  <si>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</si>
  <si>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</si>
  <si>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</si>
  <si>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</si>
  <si>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</si>
  <si>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</si>
  <si>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</si>
  <si>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</si>
  <si>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</si>
  <si>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</si>
  <si>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</si>
  <si>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</si>
  <si>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</si>
  <si>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</si>
  <si>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</si>
  <si>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</si>
  <si>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</si>
  <si>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</si>
  <si>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</si>
  <si>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</si>
  <si>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</si>
  <si>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</si>
  <si>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</si>
  <si>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</si>
  <si>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</si>
  <si>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</si>
  <si>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</si>
  <si>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</si>
  <si>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</si>
  <si>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</si>
  <si>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</si>
  <si>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</si>
  <si>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</si>
  <si>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</si>
  <si>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</si>
  <si>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</si>
  <si>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</si>
  <si>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</si>
  <si>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</si>
  <si>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</si>
  <si>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</si>
  <si>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</si>
  <si>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</si>
  <si>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</si>
  <si>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</si>
  <si>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</si>
  <si>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</si>
  <si>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</si>
  <si>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</si>
  <si>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</si>
  <si>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</si>
  <si>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</si>
  <si>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</si>
  <si>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</si>
  <si>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</si>
  <si>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</si>
  <si>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</si>
  <si>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</si>
  <si>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</si>
  <si>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</si>
  <si>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</si>
  <si>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</si>
  <si>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</si>
  <si>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</si>
  <si>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</si>
  <si>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</si>
  <si>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</si>
  <si>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</si>
  <si>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</si>
  <si>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</si>
  <si>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</si>
  <si>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</si>
  <si>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</si>
  <si>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</si>
  <si>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</si>
  <si>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</si>
  <si>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</si>
  <si>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</si>
  <si>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</si>
  <si>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</si>
  <si>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</si>
  <si>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</si>
  <si>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</si>
  <si>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</si>
  <si>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</si>
  <si>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</si>
  <si>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</si>
  <si>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</si>
  <si>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</si>
  <si>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</si>
  <si>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</si>
  <si>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</si>
  <si>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</si>
  <si>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</si>
  <si>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</si>
  <si>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</si>
  <si>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</si>
  <si>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</si>
  <si>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</si>
  <si>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</si>
  <si>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</si>
  <si>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</si>
  <si>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</si>
  <si>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</si>
  <si>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</si>
  <si>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</si>
  <si>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</si>
  <si>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</si>
  <si>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</si>
  <si>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</si>
  <si>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</si>
  <si>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</si>
  <si>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</si>
  <si>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</si>
  <si>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</si>
  <si>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</si>
  <si>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</si>
  <si>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</si>
  <si>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</si>
  <si>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</si>
  <si>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</si>
  <si>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</si>
  <si>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</si>
  <si>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</si>
  <si>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</si>
  <si>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</si>
  <si>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</si>
  <si>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</si>
  <si>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</si>
  <si>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</si>
  <si>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</si>
  <si>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</si>
  <si>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</si>
  <si>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</si>
  <si>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</si>
  <si>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</si>
  <si>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</si>
  <si>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</si>
  <si>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</si>
  <si>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</si>
  <si>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</si>
  <si>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</si>
  <si>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</si>
  <si>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</si>
  <si>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</si>
  <si>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</si>
  <si>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</si>
  <si>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</si>
  <si>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</si>
  <si>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</si>
  <si>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</si>
  <si>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</si>
  <si>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</si>
  <si>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</si>
  <si>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</si>
  <si>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</si>
  <si>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</si>
  <si>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</si>
  <si>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</si>
  <si>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</si>
  <si>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</si>
  <si>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</si>
  <si>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</si>
  <si>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</si>
  <si>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</si>
  <si>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</si>
  <si>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</si>
  <si>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</si>
  <si>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</si>
  <si>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</si>
  <si>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</si>
  <si>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</si>
  <si>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</si>
  <si>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</si>
  <si>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</si>
  <si>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</si>
  <si>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</si>
  <si>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</si>
  <si>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</si>
  <si>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</si>
  <si>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</si>
  <si>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</si>
  <si>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</si>
  <si>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</si>
  <si>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</si>
  <si>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</si>
  <si>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</si>
  <si>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</si>
  <si>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</si>
  <si>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</si>
  <si>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</si>
  <si>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</si>
  <si>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</si>
  <si>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</si>
  <si>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</si>
  <si>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</si>
  <si>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</si>
  <si>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</si>
  <si>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</si>
  <si>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</si>
  <si>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</si>
  <si>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</si>
  <si>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</si>
  <si>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</si>
  <si>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</si>
  <si>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</si>
  <si>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</si>
  <si>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</si>
  <si>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</si>
  <si>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</si>
  <si>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</si>
  <si>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</si>
  <si>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</si>
  <si>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</si>
  <si>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</si>
  <si>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</si>
  <si>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</si>
  <si>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</si>
  <si>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</si>
  <si>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</si>
  <si>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</si>
  <si>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</si>
  <si>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</si>
  <si>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</si>
  <si>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</si>
  <si>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</si>
  <si>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</si>
  <si>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</si>
  <si>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</si>
  <si>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</si>
  <si>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</si>
  <si>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</si>
  <si>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</si>
  <si>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</si>
  <si>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</si>
  <si>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</si>
  <si>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</si>
  <si>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</si>
  <si>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</si>
  <si>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</si>
  <si>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</si>
  <si>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</si>
  <si>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</si>
  <si>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</si>
  <si>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</si>
  <si>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</si>
  <si>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</si>
  <si>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</si>
  <si>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</si>
  <si>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</si>
  <si>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</si>
  <si>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</si>
  <si>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</si>
  <si>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</si>
  <si>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</si>
  <si>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</si>
  <si>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</si>
  <si>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</si>
  <si>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</si>
  <si>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</si>
  <si>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</si>
  <si>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</si>
  <si>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</si>
  <si>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</si>
  <si>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</si>
  <si>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</si>
  <si>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</si>
  <si>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</si>
  <si>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</si>
  <si>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</si>
  <si>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</si>
  <si>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</si>
  <si>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</si>
  <si>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</si>
  <si>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</si>
  <si>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</si>
  <si>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</si>
  <si>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</si>
  <si>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</si>
  <si>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</si>
  <si>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</si>
  <si>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</si>
  <si>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</si>
  <si>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</si>
  <si>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</si>
  <si>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</si>
  <si>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</si>
  <si>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</si>
  <si>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</si>
  <si>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</si>
  <si>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</si>
  <si>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</si>
  <si>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</si>
  <si>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</si>
  <si>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</si>
  <si>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</si>
  <si>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</si>
  <si>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</si>
  <si>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</si>
  <si>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</si>
  <si>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</si>
  <si>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</si>
  <si>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</si>
  <si>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</si>
  <si>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</si>
  <si>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</si>
  <si>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</si>
  <si>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</si>
  <si>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</si>
  <si>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</si>
  <si>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</si>
  <si>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</si>
  <si>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</si>
  <si>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</si>
  <si>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</si>
  <si>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</si>
  <si>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</si>
  <si>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</si>
  <si>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</si>
  <si>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</si>
  <si>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</si>
  <si>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</si>
  <si>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</si>
  <si>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</si>
  <si>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</si>
  <si>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</si>
  <si>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</si>
  <si>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</si>
  <si>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</si>
  <si>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</si>
  <si>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</si>
  <si>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</si>
  <si>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</si>
  <si>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</si>
  <si>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</si>
  <si>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</si>
  <si>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</si>
  <si>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</si>
  <si>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</si>
  <si>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</si>
  <si>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</si>
  <si>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</si>
  <si>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</si>
  <si>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</si>
  <si>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</si>
  <si>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</si>
  <si>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</si>
  <si>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</si>
  <si>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</si>
  <si>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</si>
  <si>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</si>
  <si>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</si>
  <si>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</si>
  <si>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</si>
  <si>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</si>
  <si>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</si>
  <si>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</si>
  <si>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</si>
  <si>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</si>
  <si>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</si>
  <si>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</si>
  <si>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</si>
  <si>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</si>
  <si>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</si>
  <si>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</si>
  <si>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</si>
  <si>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</si>
  <si>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</si>
  <si>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</si>
  <si>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</si>
  <si>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</si>
  <si>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</si>
  <si>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</si>
  <si>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</si>
  <si>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</si>
  <si>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</si>
  <si>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</si>
  <si>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</si>
  <si>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</si>
  <si>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</si>
  <si>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</si>
  <si>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</si>
  <si>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</si>
  <si>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</si>
  <si>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</si>
  <si>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</si>
  <si>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</si>
  <si>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</si>
  <si>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</si>
  <si>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</si>
  <si>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</si>
  <si>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</si>
  <si>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</si>
  <si>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</si>
  <si>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</si>
  <si>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</si>
  <si>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</si>
  <si>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</si>
  <si>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</si>
  <si>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</si>
  <si>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</si>
  <si>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</si>
  <si>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</si>
  <si>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</si>
  <si>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</si>
  <si>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</si>
  <si>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</si>
  <si>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</si>
  <si>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</si>
  <si>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</si>
  <si>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</si>
  <si>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</si>
  <si>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</si>
  <si>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</si>
  <si>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</si>
  <si>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</si>
  <si>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</si>
  <si>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</si>
  <si>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</si>
  <si>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</si>
  <si>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</si>
  <si>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</si>
  <si>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</si>
  <si>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</si>
  <si>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</si>
  <si>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</si>
  <si>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</si>
  <si>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</si>
  <si>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</si>
  <si>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</si>
  <si>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</si>
  <si>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</si>
  <si>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</si>
  <si>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</si>
  <si>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</si>
  <si>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</si>
  <si>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</si>
  <si>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</si>
  <si>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</si>
  <si>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</si>
  <si>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</si>
  <si>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</si>
  <si>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</si>
  <si>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</si>
  <si>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</si>
  <si>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</si>
  <si>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</si>
  <si>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</si>
  <si>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</si>
  <si>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</si>
  <si>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</si>
  <si>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</si>
  <si>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</si>
  <si>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</si>
  <si>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</si>
  <si>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</si>
  <si>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</si>
  <si>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</si>
  <si>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</si>
  <si>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</si>
  <si>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</si>
  <si>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</si>
  <si>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</si>
  <si>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</si>
  <si>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</si>
  <si>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</si>
  <si>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</si>
  <si>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</si>
  <si>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</si>
  <si>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</si>
  <si>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</si>
  <si>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</si>
  <si>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</si>
  <si>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</si>
  <si>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</si>
  <si>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</si>
  <si>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</si>
  <si>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</si>
  <si>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</si>
  <si>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</si>
  <si>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</si>
  <si>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</si>
  <si>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</si>
  <si>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</si>
  <si>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</si>
  <si>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</si>
  <si>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</si>
  <si>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</si>
  <si>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</si>
  <si>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</si>
  <si>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</si>
  <si>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</si>
  <si>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</si>
  <si>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</si>
  <si>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</si>
  <si>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</si>
  <si>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</si>
  <si>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</si>
  <si>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</si>
  <si>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</si>
  <si>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</si>
  <si>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</si>
  <si>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</si>
  <si>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</si>
  <si>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</si>
  <si>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</si>
  <si>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</si>
  <si>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</si>
  <si>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</si>
  <si>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</si>
  <si>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</si>
  <si>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</si>
  <si>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</si>
  <si>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</si>
  <si>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</si>
  <si>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</si>
  <si>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</si>
  <si>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</si>
  <si>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</si>
  <si>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</si>
  <si>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</si>
  <si>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</si>
  <si>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</si>
  <si>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</si>
  <si>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</si>
  <si>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</si>
  <si>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</si>
  <si>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</si>
  <si>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</si>
  <si>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</si>
  <si>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</si>
  <si>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</si>
  <si>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</si>
  <si>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</si>
  <si>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</si>
  <si>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</si>
  <si>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</si>
  <si>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</si>
  <si>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</si>
  <si>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</si>
  <si>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</si>
  <si>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</si>
  <si>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</si>
  <si>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</si>
  <si>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</si>
  <si>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</si>
  <si>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</si>
  <si>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</si>
  <si>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</si>
  <si>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</si>
  <si>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</si>
  <si>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</si>
  <si>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</si>
  <si>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</si>
  <si>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</si>
  <si>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</si>
  <si>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</si>
  <si>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</si>
  <si>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</si>
  <si>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</si>
  <si>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</si>
  <si>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</si>
  <si>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</si>
  <si>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</si>
  <si>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</si>
  <si>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</si>
  <si>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</si>
  <si>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</si>
  <si>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</si>
  <si>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</si>
  <si>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</si>
  <si>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</si>
  <si>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</si>
  <si>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</si>
  <si>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</si>
  <si>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</si>
  <si>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</si>
  <si>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</si>
  <si>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</si>
  <si>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</si>
  <si>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</si>
  <si>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</si>
  <si>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</si>
  <si>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</si>
  <si>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</si>
  <si>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</si>
  <si>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</si>
  <si>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</si>
  <si>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</si>
  <si>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</si>
  <si>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</si>
  <si>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</si>
  <si>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</si>
  <si>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</si>
  <si>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</si>
  <si>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</si>
  <si>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</si>
  <si>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</si>
  <si>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</si>
  <si>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</si>
  <si>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</si>
  <si>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</si>
  <si>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</si>
  <si>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</si>
  <si>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</si>
  <si>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</si>
  <si>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</si>
  <si>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</si>
  <si>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</si>
  <si>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</si>
  <si>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</si>
  <si>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</si>
  <si>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</si>
  <si>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</si>
  <si>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</si>
  <si>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</si>
  <si>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</si>
  <si>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</si>
  <si>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</si>
  <si>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</si>
  <si>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</si>
  <si>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</si>
  <si>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</si>
  <si>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</si>
  <si>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</si>
  <si>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</si>
  <si>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</si>
  <si>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</si>
  <si>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</si>
  <si>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</si>
  <si>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</si>
  <si>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</si>
  <si>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</si>
  <si>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</si>
  <si>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</si>
  <si>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</si>
  <si>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</si>
  <si>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</si>
  <si>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</si>
  <si>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</si>
  <si>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</si>
  <si>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</si>
  <si>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</si>
  <si>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</si>
  <si>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</si>
  <si>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</si>
  <si>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</si>
  <si>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</si>
  <si>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</si>
  <si>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</si>
  <si>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</si>
  <si>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</si>
  <si>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</si>
  <si>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</si>
  <si>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</si>
  <si>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</si>
  <si>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</si>
  <si>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</si>
  <si>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</si>
  <si>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</si>
  <si>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</si>
  <si>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</si>
  <si>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</si>
  <si>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</si>
  <si>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</si>
  <si>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</si>
  <si>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</si>
  <si>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</si>
  <si>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</si>
  <si>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</si>
  <si>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</si>
  <si>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</si>
  <si>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</si>
  <si>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</si>
  <si>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</si>
  <si>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</si>
  <si>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</si>
  <si>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</si>
  <si>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</si>
  <si>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</si>
  <si>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</si>
  <si>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</si>
  <si>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</si>
  <si>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</si>
  <si>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</si>
  <si>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</si>
  <si>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</si>
  <si>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</si>
  <si>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</si>
  <si>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</si>
  <si>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</si>
  <si>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</si>
  <si>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</si>
  <si>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</si>
  <si>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</si>
  <si>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</si>
  <si>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</si>
  <si>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</si>
  <si>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</si>
  <si>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</si>
  <si>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</si>
  <si>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</si>
  <si>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</si>
  <si>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</si>
  <si>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</si>
  <si>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</si>
  <si>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</si>
  <si>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</si>
  <si>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</si>
  <si>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</si>
  <si>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</si>
  <si>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</si>
  <si>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</si>
  <si>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</si>
  <si>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</si>
  <si>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</si>
  <si>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</si>
  <si>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</si>
  <si>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</si>
  <si>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</si>
  <si>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</si>
  <si>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</si>
  <si>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</si>
  <si>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</si>
  <si>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</si>
  <si>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</si>
  <si>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</si>
  <si>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</si>
  <si>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</si>
  <si>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</si>
  <si>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</si>
  <si>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</si>
  <si>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</si>
  <si>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</si>
  <si>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</si>
  <si>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</si>
  <si>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</si>
  <si>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</si>
  <si>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</si>
  <si>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</si>
  <si>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</si>
  <si>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</si>
  <si>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</si>
  <si>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</si>
  <si>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</si>
  <si>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</si>
  <si>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</si>
  <si>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</si>
  <si>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</si>
  <si>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</si>
  <si>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</si>
  <si>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</si>
  <si>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</si>
  <si>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</si>
  <si>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</si>
  <si>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</si>
  <si>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</si>
  <si>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</si>
  <si>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</si>
  <si>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</si>
  <si>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</si>
  <si>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</si>
  <si>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</si>
  <si>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</si>
  <si>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</si>
  <si>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</si>
  <si>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</si>
  <si>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</si>
  <si>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</si>
  <si>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</si>
  <si>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</si>
  <si>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</si>
  <si>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</si>
  <si>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</si>
  <si>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</si>
  <si>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</si>
  <si>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</si>
  <si>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</si>
  <si>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</si>
  <si>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</si>
  <si>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</si>
  <si>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</si>
  <si>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</si>
  <si>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</si>
  <si>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</si>
  <si>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</si>
  <si>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</si>
  <si>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</si>
  <si>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</si>
  <si>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</si>
  <si>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</si>
  <si>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</si>
  <si>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</si>
  <si>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</si>
  <si>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</si>
  <si>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</si>
  <si>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</si>
  <si>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</si>
  <si>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</si>
  <si>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</si>
  <si>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</si>
  <si>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</si>
  <si>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</si>
  <si>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</si>
  <si>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</si>
  <si>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</si>
  <si>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</si>
  <si>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</si>
  <si>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</si>
  <si>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</si>
  <si>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</si>
  <si>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</si>
  <si>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</si>
  <si>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</si>
  <si>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</si>
  <si>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</si>
  <si>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</si>
  <si>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</si>
  <si>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</si>
  <si>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</si>
  <si>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</si>
  <si>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</si>
  <si>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</si>
  <si>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</si>
  <si>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</si>
  <si>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</si>
  <si>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</si>
  <si>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</si>
  <si>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</si>
  <si>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</si>
  <si>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</si>
  <si>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</si>
  <si>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</si>
  <si>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</si>
  <si>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</si>
  <si>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</si>
  <si>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</si>
  <si>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</si>
  <si>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</si>
  <si>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</si>
  <si>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</si>
  <si>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</si>
  <si>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</si>
  <si>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</si>
  <si>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</si>
  <si>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</si>
  <si>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</si>
  <si>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</si>
  <si>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</si>
  <si>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</si>
  <si>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</si>
  <si>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</si>
  <si>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</si>
  <si>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</si>
  <si>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</si>
  <si>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</si>
  <si>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</si>
  <si>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</si>
  <si>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</si>
  <si>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</si>
  <si>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</si>
  <si>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</si>
  <si>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</si>
  <si>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</si>
  <si>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</si>
  <si>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</si>
  <si>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</si>
  <si>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</si>
  <si>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</si>
  <si>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</si>
  <si>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</si>
  <si>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</si>
  <si>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</si>
  <si>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</si>
  <si>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</si>
  <si>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</si>
  <si>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</si>
  <si>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</si>
  <si>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</si>
  <si>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</si>
  <si>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</si>
  <si>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</si>
  <si>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</si>
  <si>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</si>
  <si>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</si>
  <si>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</si>
  <si>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</si>
  <si>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</si>
  <si>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</si>
  <si>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</si>
  <si>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</si>
  <si>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</si>
  <si>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</si>
  <si>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</si>
  <si>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</si>
  <si>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</si>
  <si>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</si>
  <si>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</si>
  <si>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</si>
  <si>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</si>
  <si>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</si>
  <si>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</si>
  <si>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</si>
  <si>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</si>
  <si>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</si>
  <si>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</si>
  <si>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</si>
  <si>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</si>
  <si>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</si>
  <si>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</si>
  <si>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</si>
  <si>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</si>
  <si>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</si>
  <si>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</si>
  <si>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</si>
  <si>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</si>
  <si>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</si>
  <si>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</si>
  <si>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</si>
  <si>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</si>
  <si>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</si>
  <si>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</si>
  <si>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</si>
  <si>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</si>
  <si>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</si>
  <si>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</si>
  <si>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</si>
  <si>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</si>
  <si>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</si>
  <si>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</si>
  <si>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</si>
  <si>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</si>
  <si>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</si>
  <si>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</si>
  <si>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</si>
  <si>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</si>
  <si>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</si>
  <si>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</si>
  <si>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</si>
  <si>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</si>
  <si>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</si>
  <si>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</si>
  <si>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</si>
  <si>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</si>
  <si>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</si>
  <si>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</si>
  <si>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</si>
  <si>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</si>
  <si>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</si>
  <si>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</si>
  <si>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</si>
  <si>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</si>
  <si>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</si>
  <si>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</si>
  <si>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</si>
  <si>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</si>
  <si>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</si>
  <si>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</si>
  <si>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</si>
  <si>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</si>
  <si>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</si>
  <si>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</si>
  <si>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</si>
  <si>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</si>
  <si>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</si>
  <si>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</si>
  <si>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</si>
  <si>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</si>
  <si>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</si>
  <si>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</si>
  <si>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</si>
  <si>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</si>
  <si>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</si>
  <si>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</si>
  <si>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</si>
  <si>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</si>
  <si>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</si>
  <si>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</si>
  <si>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</si>
  <si>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</si>
  <si>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</si>
  <si>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</si>
  <si>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</si>
  <si>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</si>
  <si>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</si>
  <si>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</si>
  <si>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</si>
  <si>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</si>
  <si>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</si>
  <si>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</si>
  <si>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</si>
  <si>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</si>
  <si>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</si>
  <si>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</si>
  <si>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</si>
  <si>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</si>
  <si>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</si>
  <si>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</si>
  <si>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</si>
  <si>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</si>
  <si>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</si>
  <si>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</si>
  <si>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</si>
  <si>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</si>
  <si>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</si>
  <si>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</si>
  <si>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</si>
  <si>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</si>
  <si>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</si>
  <si>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</si>
  <si>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</si>
  <si>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</si>
  <si>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</si>
  <si>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</si>
  <si>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</si>
  <si>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</si>
  <si>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</si>
  <si>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</si>
  <si>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</si>
  <si>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</si>
  <si>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</si>
  <si>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</si>
  <si>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</si>
  <si>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</si>
  <si>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</si>
  <si>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</si>
  <si>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</si>
  <si>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</si>
  <si>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</si>
  <si>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</si>
  <si>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</si>
  <si>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</si>
  <si>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</si>
  <si>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</si>
  <si>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</si>
  <si>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</si>
  <si>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</si>
  <si>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</si>
  <si>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</si>
  <si>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</si>
  <si>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</si>
  <si>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</si>
  <si>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</si>
  <si>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</si>
  <si>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</si>
  <si>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</si>
  <si>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</si>
  <si>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</si>
  <si>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</si>
  <si>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</si>
  <si>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</si>
  <si>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</si>
  <si>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</si>
  <si>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</si>
  <si>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</si>
  <si>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</si>
  <si>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</si>
  <si>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</si>
  <si>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</si>
  <si>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</si>
  <si>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</si>
  <si>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</si>
  <si>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</si>
  <si>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</si>
  <si>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</si>
  <si>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</si>
  <si>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</si>
  <si>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</si>
  <si>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</si>
  <si>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</si>
  <si>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</si>
  <si>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</si>
  <si>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</si>
  <si>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</si>
  <si>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</si>
  <si>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</si>
  <si>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</si>
  <si>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</si>
  <si>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</si>
  <si>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</si>
  <si>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</si>
  <si>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</si>
  <si>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</si>
  <si>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</si>
  <si>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</si>
  <si>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</si>
  <si>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</si>
  <si>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</si>
  <si>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</si>
  <si>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</si>
  <si>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</si>
  <si>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</si>
  <si>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</si>
  <si>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</si>
  <si>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</si>
  <si>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</si>
  <si>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</si>
  <si>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</si>
  <si>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</si>
  <si>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</si>
  <si>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</si>
  <si>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</si>
  <si>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</si>
  <si>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</si>
  <si>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</si>
  <si>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</si>
  <si>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</si>
  <si>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</si>
  <si>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</si>
  <si>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</si>
  <si>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</si>
  <si>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</si>
  <si>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</si>
  <si>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</si>
  <si>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</si>
  <si>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</si>
  <si>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</si>
  <si>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</si>
  <si>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</si>
  <si>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</si>
  <si>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</si>
  <si>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</si>
  <si>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</si>
  <si>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</si>
  <si>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</si>
  <si>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</si>
  <si>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</si>
  <si>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</si>
  <si>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</si>
  <si>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</si>
  <si>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</si>
  <si>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</si>
  <si>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</si>
  <si>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</si>
  <si>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</si>
  <si>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</si>
  <si>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</si>
  <si>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</si>
  <si>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</si>
  <si>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</si>
  <si>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</si>
  <si>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</si>
  <si>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</si>
  <si>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</si>
  <si>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</si>
  <si>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</si>
  <si>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</si>
  <si>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</si>
  <si>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</si>
  <si>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</si>
  <si>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</si>
  <si>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</si>
  <si>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</si>
  <si>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</si>
  <si>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</si>
  <si>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</si>
  <si>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</si>
  <si>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</si>
  <si>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</si>
  <si>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</si>
  <si>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</si>
  <si>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</si>
  <si>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</si>
  <si>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</si>
  <si>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</si>
  <si>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</si>
  <si>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</si>
  <si>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</si>
  <si>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</si>
  <si>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</si>
  <si>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</si>
  <si>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</si>
  <si>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</si>
  <si>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</si>
  <si>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</si>
  <si>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</si>
  <si>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</si>
  <si>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</si>
  <si>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</si>
  <si>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</si>
  <si>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</si>
  <si>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</si>
  <si>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</si>
  <si>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</si>
  <si>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</si>
  <si>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</si>
  <si>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</si>
  <si>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</si>
  <si>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</si>
  <si>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</si>
  <si>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</si>
  <si>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</si>
  <si>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</si>
  <si>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</si>
  <si>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</si>
  <si>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</si>
  <si>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</si>
  <si>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</si>
  <si>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</si>
  <si>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</si>
  <si>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</si>
  <si>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</si>
  <si>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</si>
  <si>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</si>
  <si>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</si>
  <si>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</si>
  <si>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</si>
  <si>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</si>
  <si>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</si>
  <si>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</si>
  <si>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</si>
  <si>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</si>
  <si>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</si>
  <si>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</si>
  <si>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</si>
  <si>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</si>
  <si>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</si>
  <si>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</si>
  <si>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</si>
  <si>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</si>
  <si>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</si>
  <si>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</si>
  <si>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</si>
  <si>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</si>
  <si>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</si>
  <si>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</si>
  <si>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</si>
  <si>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</si>
  <si>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</si>
  <si>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</si>
  <si>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</si>
  <si>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</si>
  <si>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</si>
  <si>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</si>
  <si>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</si>
  <si>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</si>
  <si>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</si>
  <si>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</si>
  <si>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</si>
  <si>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</si>
  <si>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</si>
  <si>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</si>
  <si>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</si>
  <si>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</si>
  <si>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</si>
  <si>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</si>
  <si>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</si>
  <si>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</si>
  <si>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</si>
  <si>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</si>
  <si>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</si>
  <si>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</si>
  <si>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</si>
  <si>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</si>
  <si>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</si>
  <si>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</si>
  <si>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</si>
  <si>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</si>
  <si>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</si>
  <si>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</si>
  <si>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</si>
  <si>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</si>
  <si>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</si>
  <si>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</si>
  <si>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</si>
  <si>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</si>
  <si>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</si>
  <si>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</si>
  <si>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</si>
  <si>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</si>
  <si>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</si>
  <si>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</si>
  <si>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</si>
  <si>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</si>
  <si>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</si>
  <si>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</si>
  <si>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</si>
  <si>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</si>
  <si>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</si>
  <si>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</si>
  <si>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</si>
  <si>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</si>
  <si>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</si>
  <si>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</si>
  <si>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</si>
  <si>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</si>
  <si>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</si>
  <si>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</si>
  <si>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</si>
  <si>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</si>
  <si>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</si>
  <si>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</si>
  <si>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</si>
  <si>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</si>
  <si>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</si>
  <si>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</si>
  <si>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</si>
  <si>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</si>
  <si>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</si>
  <si>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</si>
  <si>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</si>
  <si>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</si>
  <si>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</si>
  <si>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</si>
  <si>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</si>
  <si>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</si>
  <si>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</si>
  <si>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</si>
  <si>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</si>
  <si>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</si>
  <si>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</si>
  <si>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</si>
  <si>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</si>
  <si>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</si>
  <si>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</si>
  <si>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</si>
  <si>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</si>
  <si>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</si>
  <si>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</si>
  <si>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</si>
  <si>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</si>
  <si>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</si>
  <si>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</si>
  <si>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</si>
  <si>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</si>
  <si>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</si>
  <si>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</si>
  <si>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</si>
  <si>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</si>
  <si>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</si>
  <si>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</si>
  <si>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</si>
  <si>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</si>
  <si>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</si>
  <si>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</si>
  <si>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</si>
  <si>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</si>
  <si>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</si>
  <si>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</si>
  <si>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</si>
  <si>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</si>
  <si>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</si>
  <si>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</si>
  <si>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</si>
  <si>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</si>
  <si>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</si>
  <si>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</si>
  <si>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</si>
  <si>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</si>
  <si>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</si>
  <si>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</si>
  <si>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</si>
  <si>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</si>
  <si>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</si>
  <si>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</si>
  <si>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</si>
  <si>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</si>
  <si>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</si>
  <si>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</si>
  <si>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</si>
  <si>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</si>
  <si>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</si>
  <si>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</si>
  <si>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</si>
  <si>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</si>
  <si>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</si>
  <si>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</si>
  <si>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</si>
  <si>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</si>
  <si>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</si>
  <si>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</si>
  <si>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</si>
  <si>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</si>
  <si>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</si>
  <si>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</si>
  <si>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</si>
  <si>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</si>
  <si>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</si>
  <si>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</si>
  <si>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</si>
  <si>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</si>
  <si>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</si>
  <si>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</si>
  <si>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</si>
  <si>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</si>
  <si>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</si>
  <si>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</si>
  <si>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</si>
  <si>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</si>
  <si>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</si>
  <si>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</si>
  <si>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</si>
  <si>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</si>
  <si>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</si>
  <si>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</si>
  <si>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</si>
  <si>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</si>
  <si>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</si>
  <si>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</si>
  <si>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</si>
  <si>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</si>
  <si>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</si>
  <si>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</si>
  <si>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</si>
  <si>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</si>
  <si>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</si>
  <si>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</si>
  <si>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</si>
  <si>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</si>
  <si>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</si>
  <si>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</si>
  <si>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</si>
  <si>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</si>
  <si>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</si>
  <si>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</si>
  <si>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</si>
  <si>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</si>
  <si>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</si>
  <si>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</si>
  <si>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</si>
  <si>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</si>
  <si>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</si>
  <si>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</si>
  <si>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</si>
  <si>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</si>
  <si>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</si>
  <si>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</si>
  <si>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</si>
  <si>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</si>
  <si>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</si>
  <si>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</si>
  <si>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</si>
  <si>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</si>
  <si>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</si>
  <si>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</si>
  <si>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</si>
  <si>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</si>
  <si>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</si>
  <si>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</si>
  <si>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</si>
  <si>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</si>
  <si>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</si>
  <si>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</si>
  <si>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</si>
  <si>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</si>
  <si>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</si>
  <si>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</si>
  <si>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</si>
  <si>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</si>
  <si>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</si>
  <si>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</si>
  <si>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</si>
  <si>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</si>
  <si>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</si>
  <si>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</si>
  <si>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</si>
  <si>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</si>
  <si>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</si>
  <si>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</si>
  <si>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</si>
  <si>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</si>
  <si>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</si>
  <si>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</si>
  <si>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</si>
  <si>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</si>
  <si>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</si>
  <si>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</si>
  <si>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</si>
  <si>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</si>
  <si>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</si>
  <si>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</si>
  <si>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</si>
  <si>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</si>
  <si>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</si>
  <si>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</si>
  <si>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</si>
  <si>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</si>
  <si>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</si>
  <si>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</si>
  <si>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</si>
  <si>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</si>
  <si>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</si>
  <si>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</si>
  <si>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</si>
  <si>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</si>
  <si>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</si>
  <si>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</si>
  <si>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</si>
  <si>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</si>
  <si>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</si>
  <si>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</si>
  <si>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</si>
  <si>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</si>
  <si>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</si>
  <si>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</si>
  <si>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</si>
  <si>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</si>
  <si>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</si>
  <si>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</si>
  <si>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</si>
  <si>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</si>
  <si>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</si>
  <si>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</si>
  <si>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</si>
  <si>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</si>
  <si>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</si>
  <si>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</si>
  <si>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</si>
  <si>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</si>
  <si>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</si>
  <si>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</si>
  <si>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</si>
  <si>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</si>
  <si>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</si>
  <si>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</si>
  <si>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</si>
  <si>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</si>
  <si>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</si>
  <si>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</si>
  <si>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</si>
  <si>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</si>
  <si>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</si>
  <si>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</si>
  <si>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</si>
  <si>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</si>
  <si>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</si>
  <si>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</si>
  <si>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</si>
  <si>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</si>
  <si>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</si>
  <si>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</si>
  <si>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</si>
  <si>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</si>
  <si>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</si>
  <si>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</si>
  <si>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</si>
  <si>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</si>
  <si>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</si>
  <si>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</si>
  <si>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</si>
  <si>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</si>
  <si>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</si>
  <si>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</si>
  <si>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</si>
  <si>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</si>
  <si>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</si>
  <si>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</si>
  <si>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</si>
  <si>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</si>
  <si>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</si>
  <si>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</si>
  <si>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</si>
  <si>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</si>
  <si>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</si>
  <si>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</si>
  <si>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</si>
  <si>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</si>
  <si>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</si>
  <si>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</si>
  <si>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</si>
  <si>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</si>
  <si>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</si>
  <si>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</si>
  <si>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</si>
  <si>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</si>
  <si>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</si>
  <si>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</si>
  <si>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</si>
  <si>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</si>
  <si>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</si>
  <si>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</si>
  <si>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</si>
  <si>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</si>
  <si>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</si>
  <si>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</si>
  <si>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</si>
  <si>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</si>
  <si>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</si>
  <si>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</si>
  <si>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</si>
  <si>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</si>
  <si>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</si>
  <si>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</si>
  <si>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</si>
  <si>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</si>
  <si>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</si>
  <si>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</si>
  <si>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</si>
  <si>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</si>
  <si>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</si>
  <si>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</si>
  <si>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</si>
  <si>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</si>
  <si>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</si>
  <si>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</si>
  <si>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</si>
  <si>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</si>
  <si>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</si>
  <si>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</si>
  <si>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</si>
  <si>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</si>
  <si>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</si>
  <si>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</si>
  <si>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</si>
  <si>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</si>
  <si>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</si>
  <si>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</si>
  <si>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</si>
  <si>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</si>
  <si>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</si>
  <si>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</si>
  <si>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</si>
  <si>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</si>
  <si>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</si>
  <si>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</si>
  <si>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</si>
  <si>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</si>
  <si>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</si>
  <si>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</si>
  <si>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</si>
  <si>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</si>
  <si>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</si>
  <si>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</si>
  <si>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</si>
  <si>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</si>
  <si>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</si>
  <si>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</si>
  <si>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</si>
  <si>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</si>
  <si>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</si>
  <si>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</si>
  <si>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</si>
  <si>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</si>
  <si>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</si>
  <si>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</si>
  <si>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</si>
  <si>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</si>
  <si>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</si>
  <si>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</si>
  <si>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</si>
  <si>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</si>
  <si>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</si>
  <si>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</si>
  <si>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</si>
  <si>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</si>
  <si>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</si>
  <si>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</si>
  <si>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</si>
  <si>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</si>
  <si>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</si>
  <si>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</si>
  <si>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</si>
  <si>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</si>
  <si>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</si>
  <si>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</si>
  <si>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</si>
  <si>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</si>
  <si>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</si>
  <si>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</si>
  <si>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</si>
  <si>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</si>
  <si>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</si>
  <si>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</si>
  <si>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</si>
  <si>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</si>
  <si>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</si>
  <si>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</si>
  <si>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</si>
  <si>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</si>
  <si>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</si>
  <si>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</si>
  <si>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</si>
  <si>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</si>
  <si>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</si>
  <si>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</si>
  <si>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</si>
  <si>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</si>
  <si>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</si>
  <si>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</si>
  <si>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</si>
  <si>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</si>
  <si>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</si>
  <si>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</si>
  <si>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</si>
  <si>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</si>
  <si>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</si>
  <si>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</si>
  <si>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</si>
  <si>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</si>
  <si>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</si>
  <si>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</si>
  <si>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</si>
  <si>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</si>
  <si>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</si>
  <si>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</si>
  <si>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</si>
  <si>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</si>
  <si>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</si>
  <si>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</si>
  <si>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</si>
  <si>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</si>
  <si>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</si>
  <si>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</si>
  <si>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</si>
  <si>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</si>
  <si>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</si>
  <si>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</si>
  <si>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</si>
  <si>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</si>
  <si>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</si>
  <si>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</si>
  <si>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</si>
  <si>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</si>
  <si>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</si>
  <si>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</si>
  <si>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</si>
  <si>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</si>
  <si>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</si>
  <si>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</si>
  <si>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</si>
  <si>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</si>
  <si>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</si>
  <si>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</si>
  <si>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</si>
  <si>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</si>
  <si>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</si>
  <si>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</si>
  <si>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</si>
  <si>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</si>
  <si>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</si>
  <si>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</si>
  <si>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</si>
  <si>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</si>
  <si>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</si>
  <si>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</si>
  <si>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</si>
  <si>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</si>
  <si>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</si>
  <si>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</si>
  <si>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</si>
  <si>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</si>
  <si>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</si>
  <si>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</si>
  <si>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</si>
  <si>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</si>
  <si>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</si>
  <si>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</si>
  <si>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</si>
  <si>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</si>
  <si>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</si>
  <si>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</si>
  <si>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</si>
  <si>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</si>
  <si>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</si>
  <si>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</si>
  <si>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</si>
  <si>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</si>
  <si>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</si>
  <si>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</si>
  <si>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</si>
  <si>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</si>
  <si>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</si>
  <si>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</si>
  <si>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</si>
  <si>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</si>
  <si>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</si>
  <si>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</si>
  <si>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</si>
  <si>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</si>
  <si>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</si>
  <si>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</si>
  <si>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</si>
  <si>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</si>
  <si>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</si>
  <si>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</si>
  <si>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</si>
  <si>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</si>
  <si>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</si>
  <si>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</si>
  <si>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</si>
  <si>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</si>
  <si>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</si>
  <si>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</si>
  <si>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</si>
  <si>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</si>
  <si>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</si>
  <si>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</si>
  <si>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</si>
  <si>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</si>
  <si>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</si>
  <si>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</si>
  <si>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</si>
  <si>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</si>
  <si>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</si>
  <si>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</si>
  <si>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</si>
  <si>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</si>
  <si>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</si>
  <si>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</si>
  <si>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</si>
  <si>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</si>
  <si>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</si>
  <si>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</si>
  <si>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</si>
  <si>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</si>
  <si>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</si>
  <si>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</si>
  <si>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</si>
  <si>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</si>
  <si>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</si>
  <si>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</si>
  <si>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</si>
  <si>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</si>
  <si>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</si>
  <si>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</si>
  <si>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</si>
  <si>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</si>
  <si>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</si>
  <si>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</si>
  <si>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</si>
  <si>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</si>
  <si>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</si>
  <si>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</si>
  <si>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</si>
  <si>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</si>
  <si>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</si>
  <si>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</si>
  <si>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</si>
  <si>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</si>
  <si>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</si>
  <si>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</si>
  <si>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</si>
  <si>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</si>
  <si>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</si>
  <si>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</si>
  <si>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</si>
  <si>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</si>
  <si>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</si>
  <si>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</si>
  <si>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</si>
  <si>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</si>
  <si>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</si>
  <si>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</si>
  <si>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</si>
  <si>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</si>
  <si>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</si>
  <si>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</si>
  <si>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</si>
  <si>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</si>
  <si>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</si>
  <si>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</si>
  <si>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</si>
  <si>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</si>
  <si>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</si>
  <si>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</si>
  <si>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</si>
  <si>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</si>
  <si>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</si>
  <si>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</si>
  <si>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</si>
  <si>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</si>
  <si>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</si>
  <si>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</si>
  <si>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</si>
  <si>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</si>
  <si>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</si>
  <si>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</si>
  <si>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</si>
  <si>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</si>
  <si>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</si>
  <si>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</si>
  <si>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</si>
  <si>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</si>
  <si>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</si>
  <si>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</si>
  <si>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</si>
  <si>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</si>
  <si>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</si>
  <si>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</si>
  <si>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</si>
  <si>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</si>
  <si>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</si>
  <si>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</si>
  <si>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</si>
  <si>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</si>
  <si>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</si>
  <si>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</si>
  <si>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</si>
  <si>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</si>
  <si>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</si>
  <si>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</si>
  <si>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</si>
  <si>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</si>
  <si>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</si>
  <si>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</si>
  <si>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</si>
  <si>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</si>
  <si>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</si>
  <si>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</si>
  <si>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</si>
  <si>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</si>
  <si>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</si>
  <si>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</si>
  <si>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</si>
  <si>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</si>
  <si>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</si>
  <si>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</si>
  <si>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</si>
  <si>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</si>
  <si>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</si>
  <si>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</si>
  <si>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</si>
  <si>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</si>
  <si>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</si>
  <si>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</si>
  <si>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</si>
  <si>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</si>
  <si>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</si>
  <si>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</si>
  <si>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</si>
  <si>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</si>
  <si>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</si>
  <si>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</si>
  <si>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</si>
  <si>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</si>
  <si>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</si>
  <si>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</si>
  <si>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</si>
  <si>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</si>
  <si>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</si>
  <si>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</si>
  <si>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</si>
  <si>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</si>
  <si>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</si>
  <si>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</si>
  <si>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</si>
  <si>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</si>
  <si>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</si>
  <si>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</si>
  <si>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</si>
  <si>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</si>
  <si>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</si>
  <si>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</si>
  <si>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</si>
  <si>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</si>
  <si>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</si>
  <si>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</si>
  <si>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</si>
  <si>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</si>
  <si>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</si>
  <si>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</si>
  <si>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</si>
  <si>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</si>
  <si>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</si>
  <si>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</si>
  <si>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</si>
  <si>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</si>
  <si>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</si>
  <si>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</si>
  <si>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</si>
  <si>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</si>
  <si>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</si>
  <si>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</si>
  <si>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</si>
  <si>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</si>
  <si>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</si>
  <si>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</si>
  <si>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</si>
  <si>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</si>
  <si>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</si>
  <si>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</si>
  <si>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</si>
  <si>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</si>
  <si>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</si>
  <si>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</si>
  <si>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</si>
  <si>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</si>
  <si>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</si>
  <si>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</si>
  <si>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</si>
  <si>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</si>
  <si>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</si>
  <si>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</si>
  <si>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</si>
  <si>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</si>
  <si>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</si>
  <si>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</si>
  <si>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</si>
  <si>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</si>
  <si>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</si>
  <si>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</si>
  <si>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</si>
  <si>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</si>
  <si>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</si>
  <si>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</si>
  <si>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</si>
  <si>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</si>
  <si>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</si>
  <si>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</si>
  <si>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</si>
  <si>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</si>
  <si>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</si>
  <si>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</si>
  <si>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</si>
  <si>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</si>
  <si>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</si>
  <si>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</si>
  <si>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</si>
  <si>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</si>
  <si>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</si>
  <si>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</si>
  <si>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</si>
  <si>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</si>
  <si>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</si>
  <si>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</si>
  <si>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</si>
  <si>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</si>
  <si>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</si>
  <si>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</si>
  <si>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</si>
  <si>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</si>
  <si>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</si>
  <si>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</si>
  <si>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</si>
  <si>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</si>
  <si>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</si>
  <si>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</si>
  <si>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</si>
  <si>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</si>
  <si>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</si>
  <si>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</si>
  <si>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</si>
  <si>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</si>
  <si>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</si>
  <si>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</si>
  <si>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</si>
  <si>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</si>
  <si>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</si>
  <si>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</si>
  <si>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</si>
  <si>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</si>
  <si>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</si>
  <si>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</si>
  <si>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</si>
  <si>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</si>
  <si>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</si>
  <si>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</si>
  <si>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</si>
  <si>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</si>
  <si>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</si>
  <si>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</si>
  <si>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</si>
  <si>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</si>
  <si>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</si>
  <si>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</si>
  <si>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</si>
  <si>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</si>
  <si>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</si>
  <si>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</si>
  <si>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</si>
  <si>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</si>
  <si>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</si>
  <si>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</si>
  <si>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</si>
  <si>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</si>
  <si>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</si>
  <si>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</si>
  <si>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</si>
  <si>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</si>
  <si>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</si>
  <si>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</si>
  <si>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</si>
  <si>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</si>
  <si>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</si>
  <si>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</si>
  <si>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</si>
  <si>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</si>
  <si>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</si>
  <si>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</si>
  <si>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</si>
  <si>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</si>
  <si>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</si>
  <si>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</si>
  <si>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</si>
  <si>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</si>
  <si>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</si>
  <si>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</si>
  <si>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</si>
  <si>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</si>
  <si>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</si>
  <si>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</si>
  <si>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</si>
  <si>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</si>
  <si>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</si>
  <si>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</si>
  <si>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</si>
  <si>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</si>
  <si>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</si>
  <si>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</si>
  <si>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</si>
  <si>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</si>
  <si>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</si>
  <si>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</si>
  <si>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</si>
  <si>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</si>
  <si>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</si>
  <si>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</si>
  <si>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</si>
  <si>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</si>
  <si>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</si>
  <si>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</si>
  <si>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</si>
  <si>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</si>
  <si>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</si>
  <si>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</si>
  <si>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</si>
  <si>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</si>
  <si>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</si>
  <si>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</si>
  <si>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</si>
  <si>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</si>
  <si>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</si>
  <si>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</si>
  <si>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</si>
  <si>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</si>
  <si>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</si>
  <si>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</si>
  <si>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</si>
  <si>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</si>
  <si>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</si>
  <si>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</si>
  <si>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</si>
  <si>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</si>
  <si>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</si>
  <si>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</si>
  <si>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</si>
  <si>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</si>
  <si>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</si>
  <si>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</si>
  <si>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</si>
  <si>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</si>
  <si>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</si>
  <si>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</si>
  <si>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</si>
  <si>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</si>
  <si>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</si>
  <si>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</si>
  <si>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</si>
  <si>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</si>
  <si>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</si>
  <si>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</si>
  <si>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</si>
  <si>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</si>
  <si>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</si>
  <si>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</si>
  <si>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</si>
  <si>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</si>
  <si>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</si>
  <si>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</si>
  <si>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</si>
  <si>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</si>
  <si>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</si>
  <si>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</si>
  <si>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</si>
  <si>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</si>
  <si>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</si>
  <si>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</si>
  <si>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</si>
  <si>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</si>
  <si>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</si>
  <si>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</si>
  <si>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</si>
  <si>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</si>
  <si>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</si>
  <si>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</si>
  <si>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</si>
  <si>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</si>
  <si>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</si>
  <si>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</si>
  <si>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</si>
  <si>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</si>
  <si>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</si>
  <si>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</si>
  <si>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</si>
  <si>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</si>
  <si>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</si>
  <si>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</si>
  <si>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</si>
  <si>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</si>
  <si>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</si>
  <si>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</si>
  <si>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</si>
  <si>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</si>
  <si>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</si>
  <si>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</si>
  <si>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</si>
  <si>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</si>
  <si>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</si>
  <si>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</si>
  <si>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</si>
  <si>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</si>
  <si>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</si>
  <si>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</si>
  <si>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</si>
  <si>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</si>
  <si>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</si>
  <si>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</si>
  <si>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</si>
  <si>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</si>
  <si>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</si>
  <si>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</si>
  <si>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</si>
  <si>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</si>
  <si>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</si>
  <si>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</si>
  <si>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</si>
  <si>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</si>
  <si>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</si>
  <si>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</si>
  <si>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</si>
  <si>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</si>
  <si>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</si>
  <si>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</si>
  <si>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</si>
  <si>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</si>
  <si>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</si>
  <si>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</si>
  <si>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</si>
  <si>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</si>
  <si>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</si>
  <si>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</si>
  <si>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</si>
  <si>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</si>
  <si>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</si>
  <si>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</si>
  <si>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</si>
  <si>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</si>
  <si>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</si>
  <si>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</si>
  <si>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</si>
  <si>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</si>
  <si>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</si>
  <si>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</si>
  <si>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</si>
  <si>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</si>
  <si>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</si>
  <si>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</si>
  <si>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</si>
  <si>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</si>
  <si>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</si>
  <si>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</si>
  <si>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</si>
  <si>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</si>
  <si>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</si>
  <si>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</si>
  <si>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</si>
  <si>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</si>
  <si>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</si>
  <si>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</si>
  <si>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</si>
  <si>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</si>
  <si>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</si>
  <si>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</si>
  <si>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</si>
  <si>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</si>
  <si>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</si>
  <si>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</si>
  <si>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</si>
  <si>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</si>
  <si>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</si>
  <si>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</si>
  <si>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</si>
  <si>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</si>
  <si>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</si>
  <si>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</si>
  <si>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</si>
  <si>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</si>
  <si>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</si>
  <si>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</si>
  <si>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</si>
  <si>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</si>
  <si>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</si>
  <si>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</si>
  <si>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</si>
  <si>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</si>
  <si>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</si>
  <si>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</si>
  <si>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</si>
  <si>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</si>
  <si>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</si>
  <si>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</si>
  <si>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</si>
  <si>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</si>
  <si>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</si>
  <si>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</si>
  <si>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</si>
  <si>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</si>
  <si>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</si>
  <si>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</si>
  <si>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</si>
  <si>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</si>
  <si>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</si>
  <si>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</si>
  <si>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</si>
  <si>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</si>
  <si>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</si>
  <si>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</si>
  <si>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</si>
  <si>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</si>
  <si>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</si>
  <si>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</si>
  <si>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</si>
  <si>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</si>
  <si>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</si>
  <si>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</si>
  <si>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</si>
  <si>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</si>
  <si>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</si>
  <si>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</si>
  <si>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</si>
  <si>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</si>
  <si>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</si>
  <si>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</si>
  <si>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</si>
  <si>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</si>
  <si>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</si>
  <si>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</si>
  <si>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</si>
  <si>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</si>
  <si>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</si>
  <si>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</si>
  <si>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</si>
  <si>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</si>
  <si>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</si>
  <si>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</si>
  <si>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</si>
  <si>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</si>
  <si>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</si>
  <si>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</si>
  <si>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</si>
  <si>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</si>
  <si>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</si>
  <si>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</si>
  <si>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</si>
  <si>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</si>
  <si>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</si>
  <si>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</si>
  <si>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</si>
  <si>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</si>
  <si>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</si>
  <si>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</si>
  <si>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</si>
  <si>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</si>
  <si>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</si>
  <si>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</si>
  <si>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</si>
  <si>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</si>
  <si>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</si>
  <si>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</si>
  <si>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</si>
  <si>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</si>
  <si>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</si>
  <si>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</si>
  <si>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</si>
  <si>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</si>
  <si>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</si>
  <si>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</si>
  <si>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</si>
  <si>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</si>
  <si>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</si>
  <si>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</si>
  <si>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</si>
  <si>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</si>
  <si>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</si>
  <si>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</si>
  <si>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</si>
  <si>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</si>
  <si>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</si>
  <si>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</si>
  <si>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</si>
  <si>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</si>
  <si>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</si>
  <si>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</si>
  <si>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</si>
  <si>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</si>
  <si>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</si>
  <si>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</si>
  <si>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</si>
  <si>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</si>
  <si>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</si>
  <si>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</si>
  <si>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</si>
  <si>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</si>
  <si>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</si>
  <si>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</si>
  <si>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</si>
  <si>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</si>
  <si>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</si>
  <si>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</si>
  <si>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</si>
  <si>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</si>
  <si>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</si>
  <si>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</si>
  <si>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</si>
  <si>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</si>
  <si>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</si>
  <si>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</si>
  <si>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</si>
  <si>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</si>
  <si>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</si>
  <si>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</si>
  <si>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</si>
  <si>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</si>
  <si>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</si>
  <si>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</si>
  <si>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</si>
  <si>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</si>
  <si>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</si>
  <si>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</si>
  <si>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</si>
  <si>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</si>
  <si>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</si>
  <si>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</si>
  <si>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</si>
  <si>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</si>
  <si>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</si>
  <si>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</si>
  <si>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</si>
  <si>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</si>
  <si>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</si>
  <si>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</si>
  <si>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</si>
  <si>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</si>
  <si>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</si>
  <si>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</si>
  <si>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</si>
  <si>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</si>
  <si>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</si>
  <si>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</si>
  <si>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</si>
  <si>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</si>
  <si>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</si>
  <si>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</si>
  <si>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</si>
  <si>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</si>
  <si>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</si>
  <si>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</si>
  <si>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</si>
  <si>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</si>
  <si>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</si>
  <si>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</si>
  <si>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</si>
  <si>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</si>
  <si>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</si>
  <si>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</si>
  <si>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</si>
  <si>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</si>
  <si>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</si>
  <si>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</si>
  <si>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</si>
  <si>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</si>
  <si>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</si>
  <si>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</si>
  <si>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</si>
  <si>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</si>
  <si>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</si>
  <si>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</si>
  <si>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</si>
  <si>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</si>
  <si>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</si>
  <si>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</si>
  <si>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</si>
  <si>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</si>
  <si>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</si>
  <si>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</si>
  <si>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</si>
  <si>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</si>
  <si>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</si>
  <si>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</si>
  <si>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</si>
  <si>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</si>
  <si>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</si>
  <si>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</si>
  <si>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</si>
  <si>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</si>
  <si>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</si>
  <si>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</si>
  <si>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</si>
  <si>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</si>
  <si>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</si>
  <si>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</si>
  <si>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</si>
  <si>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</si>
  <si>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</si>
  <si>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</si>
  <si>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</si>
  <si>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</si>
  <si>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</si>
  <si>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</si>
  <si>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</si>
  <si>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</si>
  <si>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</si>
  <si>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</si>
  <si>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</si>
  <si>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</si>
  <si>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</si>
  <si>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</si>
  <si>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</si>
  <si>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</si>
  <si>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</si>
  <si>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</si>
  <si>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</si>
  <si>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</si>
  <si>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</si>
  <si>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</si>
  <si>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</si>
  <si>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</si>
  <si>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</si>
  <si>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</si>
  <si>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</si>
  <si>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</si>
  <si>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</si>
  <si>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</si>
  <si>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</si>
  <si>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</si>
  <si>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</si>
  <si>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</si>
  <si>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</si>
  <si>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</si>
  <si>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</si>
  <si>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</si>
  <si>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</si>
  <si>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</si>
  <si>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</si>
  <si>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</si>
  <si>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</si>
  <si>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</si>
  <si>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</si>
  <si>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</si>
  <si>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</si>
  <si>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</si>
  <si>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</si>
  <si>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</si>
  <si>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</si>
  <si>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</si>
  <si>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</si>
  <si>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</si>
  <si>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</si>
  <si>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</si>
  <si>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</si>
  <si>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</si>
  <si>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</si>
  <si>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</si>
  <si>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</si>
  <si>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</si>
  <si>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</si>
  <si>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</si>
  <si>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</si>
  <si>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</si>
  <si>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</si>
  <si>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</si>
  <si>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</si>
  <si>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</si>
  <si>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</si>
  <si>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</si>
  <si>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</si>
  <si>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</si>
  <si>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</si>
  <si>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</si>
  <si>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</si>
  <si>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</si>
  <si>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</si>
  <si>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</si>
  <si>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</si>
  <si>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</si>
  <si>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</si>
  <si>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</si>
  <si>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</si>
  <si>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</si>
  <si>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</si>
  <si>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</si>
  <si>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</si>
  <si>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</si>
  <si>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</si>
  <si>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</si>
  <si>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</si>
  <si>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</si>
  <si>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</si>
  <si>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</si>
  <si>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</si>
  <si>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</si>
  <si>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</si>
  <si>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</si>
  <si>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</si>
  <si>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</si>
  <si>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</si>
  <si>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</si>
  <si>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</si>
  <si>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</si>
  <si>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</si>
  <si>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</si>
  <si>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</si>
  <si>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</si>
  <si>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</si>
  <si>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</si>
  <si>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</si>
  <si>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</si>
  <si>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</si>
  <si>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</si>
  <si>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</si>
  <si>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</si>
  <si>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</si>
  <si>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</si>
  <si>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</si>
  <si>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</si>
  <si>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</si>
  <si>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</si>
  <si>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</si>
  <si>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</si>
  <si>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</si>
  <si>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</si>
  <si>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</si>
  <si>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</si>
  <si>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</si>
  <si>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</si>
  <si>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</si>
  <si>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</si>
  <si>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</si>
  <si>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</si>
  <si>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</si>
  <si>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</si>
  <si>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</si>
  <si>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</si>
  <si>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</si>
  <si>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</si>
  <si>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</si>
  <si>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</si>
  <si>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</si>
  <si>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</si>
  <si>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</si>
  <si>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</si>
  <si>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</si>
  <si>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</si>
  <si>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</si>
  <si>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</si>
  <si>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</si>
  <si>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</si>
  <si>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</si>
  <si>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</si>
  <si>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</si>
  <si>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</si>
  <si>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</si>
  <si>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</si>
  <si>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</si>
  <si>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</si>
  <si>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</si>
  <si>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</si>
  <si>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</si>
  <si>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</si>
  <si>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</si>
  <si>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</si>
  <si>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</si>
  <si>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</si>
  <si>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</si>
  <si>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</si>
  <si>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</si>
  <si>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</si>
  <si>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</si>
  <si>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</si>
  <si>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</si>
  <si>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</si>
  <si>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</si>
  <si>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</si>
  <si>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</si>
  <si>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</si>
  <si>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</si>
  <si>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</si>
  <si>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</si>
  <si>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</si>
  <si>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</si>
  <si>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</si>
  <si>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</si>
  <si>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</si>
  <si>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</si>
  <si>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</si>
  <si>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</si>
  <si>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</si>
  <si>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</si>
  <si>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</si>
  <si>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</si>
  <si>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</si>
  <si>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</si>
  <si>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</si>
  <si>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</si>
  <si>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</si>
  <si>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</si>
  <si>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</si>
  <si>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</si>
  <si>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</si>
  <si>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</si>
  <si>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</si>
  <si>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</si>
  <si>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</si>
  <si>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</si>
  <si>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</si>
  <si>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</si>
  <si>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</si>
  <si>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</si>
  <si>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</si>
  <si>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</si>
  <si>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</si>
  <si>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</si>
  <si>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</si>
  <si>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</si>
  <si>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</si>
  <si>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</si>
  <si>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</si>
  <si>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</si>
  <si>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</si>
  <si>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</si>
  <si>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</si>
  <si>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</si>
  <si>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</si>
  <si>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</si>
  <si>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</si>
  <si>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</si>
  <si>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</si>
  <si>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</si>
  <si>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</si>
  <si>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</si>
  <si>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</si>
  <si>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</si>
  <si>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</si>
  <si>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</si>
  <si>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</si>
  <si>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</si>
  <si>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</si>
  <si>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</si>
  <si>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</si>
  <si>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</si>
  <si>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</si>
  <si>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</si>
  <si>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</si>
  <si>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</si>
  <si>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</si>
  <si>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</si>
  <si>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</si>
  <si>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</si>
  <si>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</si>
  <si>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</si>
  <si>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</si>
  <si>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</si>
  <si>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</si>
  <si>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</si>
  <si>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</si>
  <si>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</si>
  <si>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</si>
  <si>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</si>
  <si>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</si>
  <si>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</si>
  <si>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</si>
  <si>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</si>
  <si>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</si>
  <si>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</si>
  <si>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</si>
  <si>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</si>
  <si>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</si>
  <si>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</si>
  <si>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</si>
  <si>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</si>
  <si>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</si>
  <si>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</si>
  <si>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</si>
  <si>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</si>
  <si>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</si>
  <si>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</si>
  <si>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</si>
  <si>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</si>
  <si>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</si>
  <si>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</si>
  <si>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</si>
  <si>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</si>
  <si>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</si>
  <si>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</si>
  <si>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</si>
  <si>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</si>
  <si>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</si>
  <si>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</si>
  <si>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</si>
  <si>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</si>
  <si>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</si>
  <si>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</si>
  <si>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</si>
  <si>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</si>
  <si>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</si>
  <si>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</si>
  <si>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</si>
  <si>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</si>
  <si>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</si>
  <si>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</si>
  <si>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</si>
  <si>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</si>
  <si>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</si>
  <si>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</si>
  <si>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</si>
  <si>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</si>
  <si>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</si>
  <si>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</si>
  <si>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</si>
  <si>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</si>
  <si>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</si>
  <si>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</si>
  <si>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</si>
  <si>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</si>
  <si>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</si>
  <si>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</si>
  <si>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</si>
  <si>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</si>
  <si>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</si>
  <si>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</si>
  <si>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</si>
  <si>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</si>
  <si>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</si>
  <si>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</si>
  <si>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</si>
  <si>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</si>
  <si>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</si>
  <si>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</si>
  <si>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</si>
  <si>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</si>
  <si>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</si>
  <si>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</si>
  <si>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</si>
  <si>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</si>
  <si>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</si>
  <si>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</si>
  <si>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</si>
  <si>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</si>
  <si>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</si>
  <si>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</si>
  <si>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</si>
  <si>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</si>
  <si>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</si>
  <si>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</si>
  <si>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</si>
  <si>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</si>
  <si>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</si>
  <si>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</si>
  <si>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</si>
  <si>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</si>
  <si>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</si>
  <si>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</si>
  <si>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</si>
  <si>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</si>
  <si>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</si>
  <si>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</si>
  <si>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</si>
  <si>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</si>
  <si>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</si>
  <si>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</si>
  <si>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</si>
  <si>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</si>
  <si>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</si>
  <si>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</si>
  <si>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</si>
  <si>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</si>
  <si>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</si>
  <si>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</si>
  <si>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</si>
  <si>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</si>
  <si>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</si>
  <si>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</si>
  <si>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</si>
  <si>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</si>
  <si>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</si>
  <si>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</si>
  <si>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</si>
  <si>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</si>
  <si>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</si>
  <si>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</si>
  <si>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</si>
  <si>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</si>
  <si>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</si>
  <si>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</si>
  <si>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</si>
  <si>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</si>
  <si>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</si>
  <si>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</si>
  <si>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</si>
  <si>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</si>
  <si>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</si>
  <si>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</si>
  <si>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</si>
  <si>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</si>
  <si>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</si>
  <si>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</si>
  <si>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</si>
  <si>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</si>
  <si>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</si>
  <si>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</si>
  <si>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</si>
  <si>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</si>
  <si>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</si>
  <si>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</si>
  <si>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</si>
  <si>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</si>
  <si>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</si>
  <si>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</si>
  <si>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</si>
  <si>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</si>
  <si>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</si>
  <si>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</si>
  <si>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</si>
  <si>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</si>
  <si>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</si>
  <si>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</si>
  <si>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</si>
  <si>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</si>
  <si>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</si>
  <si>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</si>
  <si>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</si>
  <si>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</si>
  <si>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</si>
  <si>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</si>
  <si>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</si>
  <si>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</si>
  <si>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</si>
  <si>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</si>
  <si>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</si>
  <si>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</si>
  <si>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</si>
  <si>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</si>
  <si>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</si>
  <si>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</si>
  <si>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</si>
  <si>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</si>
  <si>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</si>
  <si>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</si>
  <si>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</si>
  <si>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</si>
  <si>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</si>
  <si>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</si>
  <si>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</si>
  <si>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</si>
  <si>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</si>
  <si>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</si>
  <si>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</si>
  <si>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</si>
  <si>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</si>
  <si>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</si>
  <si>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</si>
  <si>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</si>
  <si>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</si>
  <si>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</si>
  <si>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</si>
  <si>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</si>
  <si>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</si>
  <si>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</si>
  <si>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</si>
  <si>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</si>
  <si>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</si>
  <si>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</si>
  <si>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</si>
  <si>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</si>
  <si>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</si>
  <si>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</si>
  <si>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</si>
  <si>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</si>
  <si>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</si>
  <si>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</si>
  <si>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</si>
  <si>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</si>
  <si>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</si>
  <si>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</si>
  <si>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</si>
  <si>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</si>
  <si>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</si>
  <si>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</si>
  <si>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</si>
  <si>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</si>
  <si>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</si>
  <si>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</si>
  <si>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</si>
  <si>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</si>
  <si>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</si>
  <si>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</si>
  <si>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</si>
  <si>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</si>
  <si>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</si>
  <si>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</si>
  <si>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</si>
  <si>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</si>
  <si>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</si>
  <si>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</si>
  <si>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</si>
  <si>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</si>
  <si>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</si>
  <si>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</si>
  <si>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</si>
  <si>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</si>
  <si>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</si>
  <si>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</si>
  <si>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</si>
  <si>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</si>
  <si>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</si>
  <si>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</si>
  <si>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</si>
  <si>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</si>
  <si>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</si>
  <si>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</si>
  <si>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</si>
  <si>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</si>
  <si>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</si>
  <si>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</si>
  <si>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</si>
  <si>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</si>
  <si>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</si>
  <si>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</si>
  <si>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</si>
  <si>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</si>
  <si>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</si>
  <si>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</si>
  <si>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</si>
  <si>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</si>
  <si>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</si>
  <si>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</si>
  <si>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</si>
  <si>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</si>
  <si>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</si>
  <si>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</si>
  <si>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</si>
  <si>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</si>
  <si>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</si>
  <si>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</si>
  <si>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</si>
  <si>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</si>
  <si>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</si>
  <si>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</si>
  <si>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</si>
  <si>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</si>
  <si>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</si>
  <si>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</si>
  <si>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</si>
  <si>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</si>
  <si>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</si>
  <si>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</si>
  <si>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</si>
  <si>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</si>
  <si>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</si>
  <si>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</si>
  <si>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</si>
  <si>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</si>
  <si>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</si>
  <si>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</si>
  <si>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</si>
  <si>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</si>
  <si>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</si>
  <si>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</si>
  <si>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</si>
  <si>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</si>
  <si>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</si>
  <si>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</si>
  <si>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</si>
  <si>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</si>
  <si>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</si>
  <si>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</si>
  <si>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</si>
  <si>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</si>
  <si>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</si>
  <si>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</si>
  <si>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</si>
  <si>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</si>
  <si>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</si>
  <si>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</si>
  <si>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</si>
  <si>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</si>
  <si>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</si>
  <si>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</si>
  <si>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</si>
  <si>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</si>
  <si>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</si>
  <si>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</si>
  <si>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</si>
  <si>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</si>
  <si>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</si>
  <si>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</si>
  <si>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</si>
  <si>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</si>
  <si>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</si>
  <si>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</si>
  <si>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</si>
  <si>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</si>
  <si>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</si>
  <si>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</si>
  <si>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</si>
  <si>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</si>
  <si>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</si>
  <si>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</si>
  <si>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</si>
  <si>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</si>
  <si>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</si>
  <si>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</si>
  <si>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</si>
  <si>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</si>
  <si>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</si>
  <si>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</si>
  <si>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</si>
  <si>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</si>
  <si>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</si>
  <si>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</si>
  <si>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</si>
  <si>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</si>
  <si>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</si>
  <si>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</si>
  <si>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</si>
  <si>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</si>
  <si>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</si>
  <si>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</si>
  <si>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</si>
  <si>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</si>
  <si>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</si>
  <si>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</si>
  <si>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</si>
  <si>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</si>
  <si>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</si>
  <si>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</si>
  <si>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</si>
  <si>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</si>
  <si>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</si>
  <si>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</si>
  <si>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</si>
  <si>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</si>
  <si>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</si>
  <si>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</si>
  <si>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</si>
  <si>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</si>
  <si>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</si>
  <si>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</si>
  <si>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</si>
  <si>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</si>
  <si>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</si>
  <si>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</si>
  <si>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</si>
  <si>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</si>
  <si>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</si>
  <si>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</si>
  <si>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</si>
  <si>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</si>
  <si>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</si>
  <si>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</si>
  <si>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</si>
  <si>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</si>
  <si>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</si>
  <si>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</si>
  <si>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</si>
  <si>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</si>
  <si>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</si>
  <si>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</si>
  <si>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</si>
  <si>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</si>
  <si>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</si>
  <si>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</si>
  <si>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</si>
  <si>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</si>
  <si>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</si>
  <si>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</si>
  <si>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</si>
  <si>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</si>
  <si>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</si>
  <si>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</si>
  <si>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</si>
  <si>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</si>
  <si>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</si>
  <si>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</si>
  <si>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</si>
  <si>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</si>
  <si>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</si>
  <si>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</si>
  <si>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</si>
  <si>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</si>
  <si>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</si>
  <si>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</si>
  <si>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</si>
  <si>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</si>
  <si>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</si>
  <si>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</si>
  <si>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</si>
  <si>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</si>
  <si>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</si>
  <si>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</si>
  <si>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</si>
  <si>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</si>
  <si>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</si>
  <si>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</si>
  <si>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</si>
  <si>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</si>
  <si>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</si>
  <si>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</si>
  <si>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</si>
  <si>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</si>
  <si>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</si>
  <si>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</si>
  <si>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</si>
  <si>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</si>
  <si>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</si>
  <si>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</si>
  <si>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</si>
  <si>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</si>
  <si>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</si>
  <si>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</si>
  <si>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</si>
  <si>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</si>
  <si>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</si>
  <si>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</si>
  <si>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</si>
  <si>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</si>
  <si>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</si>
  <si>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</si>
  <si>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</si>
  <si>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</si>
  <si>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</si>
  <si>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</si>
  <si>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</si>
  <si>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</si>
  <si>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</si>
  <si>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</si>
  <si>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</si>
  <si>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</si>
  <si>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</si>
  <si>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</si>
  <si>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</si>
  <si>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</si>
  <si>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</si>
  <si>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</si>
  <si>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</si>
  <si>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</si>
  <si>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</si>
  <si>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</si>
  <si>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</si>
  <si>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</si>
  <si>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</si>
  <si>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</si>
  <si>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</si>
  <si>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</si>
  <si>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</si>
  <si>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</si>
  <si>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</si>
  <si>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</si>
  <si>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</si>
  <si>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</si>
  <si>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</si>
  <si>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</si>
  <si>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</si>
  <si>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</si>
  <si>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</si>
  <si>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</si>
  <si>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</si>
  <si>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</si>
  <si>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</si>
  <si>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</si>
  <si>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</si>
  <si>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</si>
  <si>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</si>
  <si>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</si>
  <si>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</si>
  <si>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</si>
  <si>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</si>
  <si>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</si>
  <si>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</si>
  <si>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</si>
  <si>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</si>
  <si>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</si>
  <si>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</si>
  <si>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</si>
  <si>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</si>
  <si>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</si>
  <si>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</si>
  <si>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</si>
  <si>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</si>
  <si>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</si>
  <si>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</si>
  <si>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</si>
  <si>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</si>
  <si>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</si>
  <si>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</si>
  <si>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</si>
  <si>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</si>
  <si>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</si>
  <si>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</si>
  <si>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</si>
  <si>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</si>
  <si>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</si>
  <si>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</si>
  <si>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</si>
  <si>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</si>
  <si>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</si>
  <si>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</si>
  <si>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</si>
  <si>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</si>
  <si>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</si>
  <si>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</si>
  <si>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</si>
  <si>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</si>
  <si>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</si>
  <si>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</si>
  <si>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</si>
  <si>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</si>
  <si>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</si>
  <si>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</si>
  <si>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</si>
  <si>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</si>
  <si>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</si>
  <si>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</si>
  <si>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</si>
  <si>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</si>
  <si>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</si>
  <si>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</si>
  <si>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</si>
  <si>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</si>
  <si>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</si>
  <si>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</si>
  <si>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</si>
  <si>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</si>
  <si>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</si>
  <si>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</si>
  <si>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</si>
  <si>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</si>
  <si>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</si>
  <si>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</si>
  <si>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</si>
  <si>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</si>
  <si>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</si>
  <si>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</si>
  <si>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</si>
  <si>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</si>
  <si>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</si>
  <si>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</si>
  <si>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</si>
  <si>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</si>
  <si>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</si>
  <si>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</si>
  <si>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</si>
  <si>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</si>
  <si>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</si>
  <si>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</si>
  <si>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</si>
  <si>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</si>
  <si>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</si>
  <si>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</si>
  <si>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</si>
  <si>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</si>
  <si>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</si>
  <si>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</si>
  <si>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</si>
  <si>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</si>
  <si>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</si>
  <si>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</si>
  <si>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</si>
  <si>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</si>
  <si>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</si>
  <si>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</si>
  <si>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</si>
  <si>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</si>
  <si>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</si>
  <si>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</si>
  <si>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</si>
  <si>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</si>
  <si>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</si>
  <si>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</si>
  <si>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</si>
  <si>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</si>
  <si>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</si>
  <si>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</si>
  <si>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</si>
  <si>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</si>
  <si>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</si>
  <si>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</si>
  <si>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</si>
  <si>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</si>
  <si>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</si>
  <si>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</si>
  <si>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</si>
  <si>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</si>
  <si>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</si>
  <si>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</si>
  <si>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</si>
  <si>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</si>
  <si>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</si>
  <si>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</si>
  <si>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</si>
  <si>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</si>
  <si>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</si>
  <si>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</si>
  <si>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</si>
  <si>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</si>
  <si>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</si>
  <si>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</si>
  <si>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</si>
  <si>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</si>
  <si>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</si>
  <si>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</si>
  <si>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</si>
  <si>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</si>
  <si>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</si>
  <si>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</si>
  <si>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</si>
  <si>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</si>
  <si>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</si>
  <si>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</si>
  <si>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</si>
  <si>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</si>
  <si>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</si>
  <si>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</si>
  <si>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</si>
  <si>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</si>
  <si>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</si>
  <si>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</si>
  <si>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</si>
  <si>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</si>
  <si>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</si>
  <si>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</si>
  <si>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</si>
  <si>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</si>
  <si>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</si>
  <si>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</si>
  <si>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</si>
  <si>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</si>
  <si>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</si>
  <si>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</si>
  <si>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</si>
  <si>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</si>
  <si>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</si>
  <si>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</si>
  <si>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</si>
  <si>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</si>
  <si>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</si>
  <si>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</si>
  <si>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</si>
  <si>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</si>
  <si>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</si>
  <si>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</si>
  <si>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</si>
  <si>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</si>
  <si>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</si>
  <si>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</si>
  <si>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</si>
  <si>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</si>
  <si>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</si>
  <si>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</si>
  <si>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</si>
  <si>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</si>
  <si>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</si>
  <si>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</si>
  <si>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</si>
  <si>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</si>
  <si>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</si>
  <si>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</si>
  <si>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</si>
  <si>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</si>
  <si>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</si>
  <si>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</si>
  <si>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</si>
  <si>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</si>
  <si>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</si>
  <si>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</si>
  <si>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</si>
  <si>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</si>
  <si>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</si>
  <si>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</si>
  <si>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</si>
  <si>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</si>
  <si>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</si>
  <si>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</si>
  <si>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</si>
  <si>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</si>
  <si>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</si>
  <si>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</si>
  <si>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</si>
  <si>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</si>
  <si>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</si>
  <si>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</si>
  <si>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</si>
  <si>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</si>
  <si>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</si>
  <si>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</si>
  <si>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</si>
  <si>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</si>
  <si>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</si>
  <si>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</si>
  <si>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</si>
  <si>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</si>
  <si>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</si>
  <si>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</si>
  <si>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</si>
  <si>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</si>
  <si>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</si>
  <si>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</si>
  <si>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</si>
  <si>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</si>
  <si>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</si>
  <si>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</si>
  <si>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</si>
  <si>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</si>
  <si>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</si>
  <si>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</si>
  <si>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</si>
  <si>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</si>
  <si>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</si>
  <si>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</si>
  <si>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</si>
  <si>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</si>
  <si>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</si>
  <si>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</si>
  <si>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</si>
  <si>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</si>
  <si>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</si>
  <si>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</si>
  <si>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</si>
  <si>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</si>
  <si>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</si>
  <si>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</si>
  <si>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</si>
  <si>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</si>
  <si>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</si>
  <si>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</si>
  <si>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</si>
  <si>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</si>
  <si>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</si>
  <si>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</si>
  <si>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</si>
  <si>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</si>
  <si>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</si>
  <si>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</si>
  <si>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</si>
  <si>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</si>
  <si>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</si>
  <si>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</si>
  <si>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</si>
  <si>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</si>
  <si>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</si>
  <si>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</si>
  <si>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</si>
  <si>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</si>
  <si>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</si>
  <si>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</si>
  <si>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</si>
  <si>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</si>
  <si>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</si>
  <si>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</si>
  <si>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</si>
  <si>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</si>
  <si>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</si>
  <si>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</si>
  <si>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</si>
  <si>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</si>
  <si>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</si>
  <si>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</si>
  <si>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</si>
  <si>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</si>
  <si>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</si>
  <si>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</si>
  <si>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</si>
  <si>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</si>
  <si>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</si>
  <si>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</si>
  <si>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</si>
  <si>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</si>
  <si>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</si>
  <si>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</si>
  <si>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</si>
  <si>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</si>
  <si>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</si>
  <si>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</si>
  <si>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</si>
  <si>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</si>
  <si>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</si>
  <si>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</si>
  <si>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</si>
  <si>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</si>
  <si>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</si>
  <si>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</si>
  <si>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</si>
  <si>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</si>
  <si>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</si>
  <si>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</si>
  <si>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</si>
  <si>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</si>
  <si>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</si>
  <si>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</si>
  <si>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</si>
  <si>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</si>
  <si>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</si>
  <si>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</si>
  <si>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</si>
  <si>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</si>
  <si>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</si>
  <si>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</si>
  <si>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</si>
  <si>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</si>
  <si>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</si>
  <si>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</si>
  <si>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</si>
  <si>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</si>
  <si>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</si>
  <si>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</si>
  <si>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</si>
  <si>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</si>
  <si>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</si>
  <si>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</si>
  <si>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</si>
  <si>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</si>
  <si>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</si>
  <si>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</si>
  <si>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</si>
  <si>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</si>
  <si>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</si>
  <si>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</si>
  <si>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</si>
  <si>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</si>
  <si>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</si>
  <si>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</si>
  <si>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</si>
  <si>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</si>
  <si>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</si>
  <si>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</si>
  <si>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</si>
  <si>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</si>
  <si>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</si>
  <si>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</si>
  <si>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</si>
  <si>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</si>
  <si>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</si>
  <si>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</si>
  <si>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</si>
  <si>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</si>
  <si>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</si>
  <si>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</si>
  <si>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</si>
  <si>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</si>
  <si>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</si>
  <si>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</si>
  <si>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</si>
  <si>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</si>
  <si>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</si>
  <si>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</si>
  <si>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</si>
  <si>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</si>
  <si>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</si>
  <si>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</si>
  <si>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</si>
  <si>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</si>
  <si>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</si>
  <si>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</si>
  <si>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</si>
  <si>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</si>
  <si>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</si>
  <si>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</si>
  <si>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</si>
  <si>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</si>
  <si>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</si>
  <si>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</si>
  <si>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</si>
  <si>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</si>
  <si>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</si>
  <si>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</si>
  <si>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</si>
  <si>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</si>
  <si>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</si>
  <si>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</si>
  <si>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</si>
  <si>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</si>
  <si>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</si>
  <si>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</si>
  <si>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</si>
  <si>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</si>
  <si>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</si>
  <si>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</si>
  <si>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</si>
  <si>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</si>
  <si>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</si>
  <si>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</si>
  <si>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</si>
  <si>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</si>
  <si>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</si>
  <si>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</si>
  <si>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</si>
  <si>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</si>
  <si>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</si>
  <si>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</si>
  <si>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</si>
  <si>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</si>
  <si>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</si>
  <si>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</si>
  <si>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</si>
  <si>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</si>
  <si>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</si>
  <si>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</si>
  <si>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</si>
  <si>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</si>
  <si>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</si>
  <si>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</si>
  <si>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</si>
  <si>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</si>
  <si>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</si>
  <si>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</si>
  <si>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</si>
  <si>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</si>
  <si>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</si>
  <si>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</si>
  <si>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</si>
  <si>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</si>
  <si>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</si>
  <si>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</si>
  <si>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</si>
  <si>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</si>
  <si>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</si>
  <si>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</si>
  <si>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</si>
  <si>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</si>
  <si>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</si>
  <si>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</si>
  <si>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</si>
  <si>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</si>
  <si>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</si>
  <si>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</si>
  <si>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</si>
  <si>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</si>
  <si>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</si>
  <si>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</si>
  <si>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</si>
  <si>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</si>
  <si>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</si>
  <si>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</si>
  <si>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</si>
  <si>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</si>
  <si>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</si>
  <si>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</si>
  <si>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</si>
  <si>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</si>
  <si>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</si>
  <si>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</si>
  <si>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</si>
  <si>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</si>
  <si>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</si>
  <si>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</si>
  <si>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</si>
  <si>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</si>
  <si>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</si>
  <si>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</si>
  <si>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</si>
  <si>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</si>
  <si>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</si>
  <si>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</si>
  <si>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</si>
  <si>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</si>
  <si>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</si>
  <si>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</si>
  <si>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</si>
  <si>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</si>
  <si>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</si>
  <si>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</si>
  <si>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</si>
  <si>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</si>
  <si>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</si>
  <si>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</si>
  <si>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</si>
  <si>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</si>
  <si>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</si>
  <si>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</si>
  <si>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</si>
  <si>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</si>
  <si>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</si>
  <si>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</si>
  <si>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</si>
  <si>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</si>
  <si>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</si>
  <si>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</si>
  <si>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</si>
  <si>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</si>
  <si>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</si>
  <si>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</si>
  <si>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</si>
  <si>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</si>
  <si>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</si>
  <si>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</si>
  <si>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</si>
  <si>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</si>
  <si>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</si>
  <si>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</si>
  <si>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</si>
  <si>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</si>
  <si>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</si>
  <si>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</si>
  <si>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</si>
  <si>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</si>
  <si>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</si>
  <si>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</si>
  <si>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</si>
  <si>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</si>
  <si>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</si>
  <si>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</si>
  <si>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</si>
  <si>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</si>
  <si>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</si>
  <si>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</si>
  <si>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</si>
  <si>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</si>
  <si>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</si>
  <si>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</si>
  <si>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</si>
  <si>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</si>
  <si>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</si>
  <si>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</si>
  <si>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</si>
  <si>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</si>
  <si>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</si>
  <si>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</si>
  <si>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</si>
  <si>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</si>
  <si>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</si>
  <si>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</si>
  <si>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</si>
  <si>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</si>
  <si>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</si>
  <si>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</si>
  <si>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</si>
  <si>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</si>
  <si>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</si>
  <si>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</si>
  <si>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</si>
  <si>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</si>
  <si>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</si>
  <si>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</si>
  <si>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</si>
  <si>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</si>
  <si>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</si>
  <si>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</si>
  <si>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</si>
  <si>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</si>
  <si>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</si>
  <si>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</si>
  <si>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</si>
  <si>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</si>
  <si>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</si>
  <si>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</si>
  <si>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</si>
  <si>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</si>
  <si>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</si>
  <si>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</si>
  <si>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</si>
  <si>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</si>
  <si>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</si>
  <si>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</si>
  <si>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</si>
  <si>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</si>
  <si>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</si>
  <si>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</si>
  <si>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</si>
  <si>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</si>
  <si>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</si>
  <si>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</si>
  <si>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</si>
  <si>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</si>
  <si>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</si>
  <si>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</si>
  <si>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</si>
  <si>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</si>
  <si>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</si>
  <si>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</si>
  <si>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</si>
  <si>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</si>
  <si>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</si>
  <si>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</si>
  <si>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</si>
  <si>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</si>
  <si>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</si>
  <si>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</si>
  <si>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</si>
  <si>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</si>
  <si>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</si>
  <si>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</si>
  <si>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</si>
  <si>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</si>
  <si>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</si>
  <si>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</si>
  <si>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</si>
  <si>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</si>
  <si>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</si>
  <si>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</si>
  <si>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</si>
  <si>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</si>
  <si>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</si>
  <si>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</si>
  <si>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</si>
  <si>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</si>
  <si>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</si>
  <si>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</si>
  <si>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</si>
  <si>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</si>
  <si>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</si>
  <si>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</si>
  <si>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</si>
  <si>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</si>
  <si>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</si>
  <si>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</si>
  <si>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</si>
  <si>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</si>
  <si>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</si>
  <si>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</si>
  <si>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</si>
  <si>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</si>
  <si>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</si>
  <si>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</si>
  <si>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</si>
  <si>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</si>
  <si>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</si>
  <si>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</si>
  <si>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</si>
  <si>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</si>
  <si>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</si>
  <si>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</si>
  <si>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</si>
  <si>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</si>
  <si>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</si>
  <si>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</si>
  <si>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</si>
  <si>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</si>
  <si>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</si>
  <si>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</si>
  <si>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</si>
  <si>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</si>
  <si>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</si>
  <si>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</si>
  <si>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</si>
  <si>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</si>
  <si>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</si>
  <si>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</si>
  <si>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</si>
  <si>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</si>
  <si>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</si>
  <si>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</si>
  <si>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</si>
  <si>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</si>
  <si>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</si>
  <si>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</si>
  <si>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</si>
  <si>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</si>
  <si>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</si>
  <si>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</si>
  <si>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</si>
  <si>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</si>
  <si>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</si>
  <si>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</si>
  <si>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</si>
  <si>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</si>
  <si>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</si>
  <si>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</si>
  <si>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</si>
  <si>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</si>
  <si>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</si>
  <si>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</si>
  <si>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</si>
  <si>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</si>
  <si>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</si>
  <si>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</si>
  <si>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</si>
  <si>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</si>
  <si>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</si>
  <si>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</si>
  <si>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</si>
  <si>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</si>
  <si>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</si>
  <si>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</si>
  <si>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</si>
  <si>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</si>
  <si>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</si>
  <si>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</si>
  <si>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</si>
  <si>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</si>
  <si>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</si>
  <si>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</si>
  <si>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</si>
  <si>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</si>
  <si>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</si>
  <si>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</si>
  <si>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</si>
  <si>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</si>
  <si>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</si>
  <si>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</si>
  <si>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</si>
  <si>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</si>
  <si>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</si>
  <si>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</si>
  <si>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</si>
  <si>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</si>
  <si>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</si>
  <si>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</si>
  <si>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</si>
  <si>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</si>
  <si>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</si>
  <si>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</si>
  <si>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</si>
  <si>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</si>
  <si>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</si>
  <si>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</si>
  <si>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</si>
  <si>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</si>
  <si>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</si>
  <si>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</si>
  <si>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</si>
  <si>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</si>
  <si>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</si>
  <si>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</si>
  <si>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</si>
  <si>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</si>
  <si>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</si>
  <si>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</si>
  <si>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</si>
  <si>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</si>
  <si>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</si>
  <si>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</si>
  <si>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</si>
  <si>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</si>
  <si>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</si>
  <si>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</si>
  <si>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</si>
  <si>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</si>
  <si>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</si>
  <si>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</si>
  <si>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</si>
  <si>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</si>
  <si>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</si>
  <si>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</si>
  <si>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</si>
  <si>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</si>
  <si>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</si>
  <si>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</si>
  <si>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</si>
  <si>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</si>
  <si>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</si>
  <si>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</si>
  <si>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</si>
  <si>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</si>
  <si>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</si>
  <si>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</si>
  <si>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</si>
  <si>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</si>
  <si>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</si>
  <si>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</si>
  <si>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</si>
  <si>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</si>
  <si>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</si>
  <si>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</si>
  <si>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</si>
  <si>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</si>
  <si>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</si>
  <si>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</si>
  <si>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</si>
  <si>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</si>
  <si>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</si>
  <si>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</si>
  <si>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</si>
  <si>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</si>
  <si>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</si>
  <si>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</si>
  <si>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</si>
  <si>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</si>
  <si>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</si>
  <si>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</si>
  <si>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</si>
  <si>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</si>
  <si>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</si>
  <si>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</si>
  <si>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</si>
  <si>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</si>
  <si>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</si>
  <si>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</si>
  <si>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</si>
  <si>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</si>
  <si>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</si>
  <si>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</si>
  <si>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</si>
  <si>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</si>
  <si>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</si>
  <si>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</si>
  <si>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</si>
  <si>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</si>
  <si>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</si>
  <si>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</si>
  <si>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</si>
  <si>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</si>
  <si>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</si>
  <si>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</si>
  <si>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</si>
  <si>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</si>
  <si>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</si>
  <si>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</si>
  <si>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</si>
  <si>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</si>
  <si>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</si>
  <si>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</si>
  <si>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</si>
  <si>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</si>
  <si>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</si>
  <si>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</si>
  <si>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</si>
  <si>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</si>
  <si>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</si>
  <si>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</si>
  <si>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</si>
  <si>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</si>
  <si>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</si>
  <si>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</si>
  <si>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</si>
  <si>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</si>
  <si>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</si>
  <si>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</si>
  <si>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</si>
  <si>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</si>
  <si>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</si>
  <si>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</si>
  <si>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</si>
  <si>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</si>
  <si>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</si>
  <si>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</si>
  <si>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</si>
  <si>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</si>
  <si>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</si>
  <si>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</si>
  <si>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</si>
  <si>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</si>
  <si>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</si>
  <si>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</si>
  <si>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</si>
  <si>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</si>
  <si>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</si>
  <si>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</si>
  <si>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</si>
  <si>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</si>
  <si>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</si>
  <si>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</si>
  <si>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</si>
  <si>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</si>
  <si>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</si>
  <si>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</si>
  <si>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</si>
  <si>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</si>
  <si>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</si>
  <si>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</si>
  <si>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</si>
  <si>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</si>
  <si>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</si>
  <si>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</si>
  <si>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</si>
  <si>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</si>
  <si>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</si>
  <si>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</si>
  <si>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</si>
  <si>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</si>
  <si>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</si>
  <si>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</si>
  <si>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</si>
  <si>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</si>
  <si>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</si>
  <si>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</si>
  <si>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</si>
  <si>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</si>
  <si>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</si>
  <si>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</si>
  <si>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</si>
  <si>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</si>
  <si>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</si>
  <si>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</si>
  <si>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</si>
  <si>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</si>
  <si>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</si>
  <si>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</si>
  <si>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</si>
  <si>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</si>
  <si>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</si>
  <si>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</si>
  <si>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</si>
  <si>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</si>
  <si>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</si>
  <si>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</si>
  <si>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</si>
  <si>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</si>
  <si>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</si>
  <si>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</si>
  <si>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</si>
  <si>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</si>
  <si>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</si>
  <si>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</si>
  <si>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</si>
  <si>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</si>
  <si>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</si>
  <si>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</si>
  <si>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</si>
  <si>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</si>
  <si>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</si>
  <si>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</si>
  <si>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</si>
  <si>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</si>
  <si>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</si>
  <si>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</si>
  <si>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</si>
  <si>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</si>
  <si>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</si>
  <si>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</si>
  <si>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</si>
  <si>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</si>
  <si>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</si>
  <si>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</si>
  <si>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</si>
  <si>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</si>
  <si>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</si>
  <si>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</si>
  <si>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</si>
  <si>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</si>
  <si>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</si>
  <si>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</si>
  <si>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</si>
  <si>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</si>
  <si>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</si>
  <si>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</si>
  <si>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</si>
  <si>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</si>
  <si>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</si>
  <si>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</si>
  <si>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</si>
  <si>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</si>
  <si>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</si>
  <si>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</si>
  <si>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</si>
  <si>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</si>
  <si>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</si>
  <si>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</si>
  <si>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</si>
  <si>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</si>
  <si>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</si>
  <si>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</si>
  <si>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</si>
  <si>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</si>
  <si>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</si>
  <si>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</si>
  <si>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</si>
  <si>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</si>
  <si>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</si>
  <si>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</si>
  <si>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</si>
  <si>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</si>
  <si>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</si>
  <si>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</si>
  <si>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</si>
  <si>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</si>
  <si>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</si>
  <si>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</si>
  <si>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</si>
  <si>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</si>
  <si>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</si>
  <si>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</si>
  <si>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</si>
  <si>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</si>
  <si>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</si>
  <si>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</si>
  <si>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</si>
  <si>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</si>
  <si>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</si>
  <si>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</si>
  <si>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</si>
  <si>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</si>
  <si>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</si>
  <si>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</si>
  <si>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</si>
  <si>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</si>
  <si>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</si>
  <si>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</si>
  <si>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</si>
  <si>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</si>
  <si>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</si>
  <si>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</si>
  <si>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</si>
  <si>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</si>
  <si>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</si>
  <si>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</si>
  <si>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</si>
  <si>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</si>
  <si>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</si>
  <si>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</si>
  <si>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</si>
  <si>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</si>
  <si>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</si>
  <si>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</si>
  <si>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</si>
  <si>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</si>
  <si>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</si>
  <si>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</si>
  <si>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</si>
  <si>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</si>
  <si>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</si>
  <si>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</si>
  <si>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</si>
  <si>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</si>
  <si>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</si>
  <si>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</si>
  <si>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</si>
  <si>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</si>
  <si>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</si>
  <si>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</si>
  <si>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</si>
  <si>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</si>
  <si>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</si>
  <si>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</si>
  <si>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</si>
  <si>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</si>
  <si>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</si>
  <si>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</si>
  <si>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</si>
  <si>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</si>
  <si>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</si>
  <si>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</si>
  <si>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</si>
  <si>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</si>
  <si>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</si>
  <si>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</si>
  <si>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</si>
  <si>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</si>
  <si>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</si>
  <si>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</si>
  <si>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</si>
  <si>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</si>
  <si>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</si>
  <si>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</si>
  <si>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</si>
  <si>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</si>
  <si>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</si>
  <si>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</si>
  <si>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</si>
  <si>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</si>
  <si>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</si>
  <si>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</si>
  <si>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</si>
  <si>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</si>
  <si>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</si>
  <si>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</si>
  <si>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</si>
  <si>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</si>
  <si>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</si>
  <si>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</si>
  <si>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</si>
  <si>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</si>
  <si>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</si>
  <si>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</si>
  <si>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</si>
  <si>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</si>
  <si>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</si>
  <si>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</si>
  <si>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</si>
  <si>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</si>
  <si>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</si>
  <si>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</si>
  <si>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</si>
  <si>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</si>
  <si>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</si>
  <si>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</si>
  <si>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</si>
  <si>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</si>
  <si>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</si>
  <si>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</si>
  <si>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</si>
  <si>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</si>
  <si>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</si>
  <si>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</si>
  <si>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</si>
  <si>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</si>
  <si>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</si>
  <si>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</si>
  <si>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</si>
  <si>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</si>
  <si>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</si>
  <si>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</si>
  <si>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</si>
  <si>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</si>
  <si>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</si>
  <si>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</si>
  <si>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</si>
  <si>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</si>
  <si>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</si>
  <si>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</si>
  <si>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</si>
  <si>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</si>
  <si>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</si>
  <si>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</si>
  <si>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</si>
  <si>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</si>
  <si>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</si>
  <si>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</si>
  <si>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</si>
  <si>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</si>
  <si>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</si>
  <si>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</si>
  <si>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</si>
  <si>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</si>
  <si>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</si>
  <si>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</si>
  <si>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</si>
  <si>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</si>
  <si>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</si>
  <si>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</si>
  <si>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</si>
  <si>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</si>
  <si>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</si>
  <si>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</si>
  <si>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</si>
  <si>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</si>
  <si>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</si>
  <si>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</si>
  <si>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</si>
  <si>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</si>
  <si>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</si>
  <si>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</si>
  <si>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</si>
  <si>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</si>
  <si>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</si>
  <si>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</si>
  <si>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</si>
  <si>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</si>
  <si>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</si>
  <si>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</si>
  <si>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</si>
  <si>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</si>
  <si>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</si>
  <si>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</si>
  <si>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</si>
  <si>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</si>
  <si>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</si>
  <si>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</si>
  <si>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</si>
  <si>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</si>
  <si>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</si>
  <si>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</si>
  <si>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</si>
  <si>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</si>
  <si>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</si>
  <si>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</si>
  <si>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</si>
  <si>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</si>
  <si>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</si>
  <si>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</si>
  <si>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</si>
  <si>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</si>
  <si>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</si>
  <si>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</si>
  <si>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</si>
  <si>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</si>
  <si>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</si>
  <si>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</si>
  <si>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</si>
  <si>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</si>
  <si>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</si>
  <si>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</si>
  <si>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</si>
  <si>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</si>
  <si>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</si>
  <si>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</si>
  <si>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</si>
  <si>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</si>
  <si>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</si>
  <si>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</si>
  <si>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</si>
  <si>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</si>
  <si>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</si>
  <si>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</si>
  <si>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</si>
  <si>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</si>
  <si>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</si>
  <si>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</si>
  <si>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</si>
  <si>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</si>
  <si>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</si>
  <si>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</si>
  <si>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</si>
  <si>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</si>
  <si>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</si>
  <si>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</si>
  <si>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</si>
  <si>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</si>
  <si>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</si>
  <si>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</si>
  <si>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</si>
  <si>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</si>
  <si>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</si>
  <si>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</si>
  <si>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</si>
  <si>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</si>
  <si>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</si>
  <si>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</si>
  <si>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</si>
  <si>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</si>
  <si>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</si>
  <si>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</si>
  <si>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</si>
  <si>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</si>
  <si>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</si>
  <si>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</si>
  <si>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</si>
  <si>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</si>
  <si>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</si>
  <si>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</si>
  <si>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</si>
  <si>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</si>
  <si>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</si>
  <si>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</si>
  <si>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</si>
  <si>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</si>
  <si>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</si>
  <si>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</si>
  <si>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</si>
  <si>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</si>
  <si>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</si>
  <si>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</si>
  <si>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</si>
  <si>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</si>
  <si>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</si>
  <si>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</si>
  <si>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</si>
  <si>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</si>
  <si>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</si>
  <si>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</si>
  <si>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</si>
  <si>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</si>
  <si>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</si>
  <si>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</si>
  <si>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</si>
  <si>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</si>
  <si>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</si>
  <si>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</si>
  <si>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</si>
  <si>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</si>
  <si>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</si>
  <si>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</si>
  <si>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</si>
  <si>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</si>
  <si>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</si>
  <si>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</si>
  <si>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</si>
  <si>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</si>
  <si>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</si>
  <si>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</si>
  <si>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</si>
  <si>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</si>
  <si>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</si>
  <si>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</si>
  <si>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</si>
  <si>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</si>
  <si>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</si>
  <si>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</si>
  <si>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</si>
  <si>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</si>
  <si>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</si>
  <si>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</si>
  <si>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</si>
  <si>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</si>
  <si>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</si>
  <si>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</si>
  <si>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</si>
  <si>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</si>
  <si>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</si>
  <si>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</si>
  <si>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</si>
  <si>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</si>
  <si>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</si>
  <si>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</si>
  <si>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</si>
  <si>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</si>
  <si>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</si>
  <si>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</si>
  <si>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</si>
  <si>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</si>
  <si>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</si>
  <si>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</si>
  <si>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</si>
  <si>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</si>
  <si>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</si>
  <si>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</si>
  <si>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</si>
  <si>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</si>
  <si>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</si>
  <si>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</si>
  <si>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</si>
  <si>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</si>
  <si>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</si>
  <si>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</si>
  <si>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</si>
  <si>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</si>
  <si>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</si>
  <si>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</si>
  <si>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</si>
  <si>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</si>
  <si>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</si>
  <si>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</si>
  <si>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</si>
  <si>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</si>
  <si>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</si>
  <si>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</si>
  <si>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</si>
  <si>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</si>
  <si>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</si>
  <si>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</si>
  <si>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</si>
  <si>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</si>
  <si>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</si>
  <si>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</si>
  <si>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</si>
  <si>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</si>
  <si>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</si>
  <si>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</si>
  <si>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</si>
  <si>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</si>
  <si>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</si>
  <si>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</si>
  <si>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</si>
  <si>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</si>
  <si>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</si>
  <si>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</si>
  <si>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</si>
  <si>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</si>
  <si>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</si>
  <si>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</si>
  <si>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</si>
  <si>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</si>
  <si>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</si>
  <si>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</si>
  <si>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</si>
  <si>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</si>
  <si>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</si>
  <si>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</si>
  <si>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</si>
  <si>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</si>
  <si>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</si>
  <si>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</si>
  <si>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</si>
  <si>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</si>
  <si>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</si>
  <si>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</si>
  <si>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</si>
  <si>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</si>
  <si>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</si>
  <si>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</si>
  <si>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</si>
  <si>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</si>
  <si>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</si>
  <si>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</si>
  <si>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</si>
  <si>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</si>
  <si>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</si>
  <si>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</si>
  <si>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</si>
  <si>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</si>
  <si>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</si>
  <si>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</si>
  <si>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</si>
  <si>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</si>
  <si>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</si>
  <si>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</si>
  <si>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</si>
  <si>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</si>
  <si>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</si>
  <si>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</si>
  <si>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</si>
  <si>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</si>
  <si>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</si>
  <si>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</si>
  <si>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</si>
  <si>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</si>
  <si>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</si>
  <si>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</si>
  <si>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</si>
  <si>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</si>
  <si>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</si>
  <si>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</si>
  <si>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</si>
  <si>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</si>
  <si>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</si>
  <si>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</si>
  <si>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</si>
  <si>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</si>
  <si>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</si>
  <si>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</si>
  <si>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</si>
  <si>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</si>
  <si>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</si>
  <si>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</si>
  <si>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</si>
  <si>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</si>
  <si>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</si>
  <si>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</si>
  <si>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</si>
  <si>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</si>
  <si>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</si>
  <si>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</si>
  <si>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</si>
  <si>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</si>
  <si>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</si>
  <si>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</si>
  <si>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</si>
  <si>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</si>
  <si>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</si>
  <si>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</si>
  <si>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</si>
  <si>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</si>
  <si>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</si>
  <si>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</si>
  <si>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</si>
  <si>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</si>
  <si>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</si>
  <si>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</si>
  <si>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</si>
  <si>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</si>
  <si>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</si>
  <si>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</si>
  <si>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</si>
  <si>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</si>
  <si>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</si>
  <si>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</si>
  <si>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</si>
  <si>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</si>
  <si>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</si>
  <si>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</si>
  <si>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</si>
  <si>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</si>
  <si>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</si>
  <si>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</si>
  <si>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</si>
  <si>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</si>
  <si>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</si>
  <si>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</si>
  <si>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</si>
  <si>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</si>
  <si>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</si>
  <si>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</si>
  <si>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</si>
  <si>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</si>
  <si>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</si>
  <si>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</si>
  <si>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</si>
  <si>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</si>
  <si>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</si>
  <si>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</si>
  <si>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</si>
  <si>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</si>
  <si>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</si>
  <si>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</si>
  <si>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</si>
  <si>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</si>
  <si>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</si>
  <si>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</si>
  <si>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</si>
  <si>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</si>
  <si>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</si>
  <si>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</si>
  <si>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</si>
  <si>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</si>
  <si>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</si>
  <si>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</si>
  <si>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</si>
  <si>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</si>
  <si>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</si>
  <si>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</si>
  <si>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</si>
  <si>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</si>
  <si>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</si>
  <si>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</si>
  <si>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</si>
  <si>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</si>
  <si>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</si>
  <si>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</si>
  <si>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</si>
  <si>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</si>
  <si>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</si>
  <si>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</si>
  <si>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</si>
  <si>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</si>
  <si>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</si>
  <si>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</si>
  <si>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</si>
  <si>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</si>
  <si>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</si>
  <si>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</si>
  <si>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</si>
  <si>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</si>
  <si>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</si>
  <si>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</si>
  <si>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</si>
  <si>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</si>
  <si>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</si>
  <si>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</si>
  <si>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</si>
  <si>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</si>
  <si>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</si>
  <si>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</si>
  <si>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</si>
  <si>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</si>
  <si>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</si>
  <si>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</si>
  <si>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</si>
  <si>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</si>
  <si>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</si>
  <si>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</si>
  <si>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</si>
  <si>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</si>
  <si>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</si>
  <si>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</si>
  <si>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</si>
  <si>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</si>
  <si>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</si>
  <si>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</si>
  <si>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</si>
  <si>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</si>
  <si>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</si>
  <si>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</si>
  <si>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</si>
  <si>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</si>
  <si>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</si>
  <si>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</si>
  <si>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</si>
  <si>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</si>
  <si>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</si>
  <si>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</si>
  <si>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</si>
  <si>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</si>
  <si>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</si>
  <si>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</si>
  <si>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</si>
  <si>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</si>
  <si>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</si>
  <si>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</si>
  <si>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</si>
  <si>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</si>
  <si>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</si>
  <si>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</si>
  <si>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</si>
  <si>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</si>
  <si>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</si>
  <si>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</si>
  <si>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</si>
  <si>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</si>
  <si>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</si>
  <si>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</si>
  <si>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</si>
  <si>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</si>
  <si>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</si>
  <si>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</si>
  <si>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</si>
  <si>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</si>
  <si>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</si>
  <si>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</si>
  <si>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</si>
  <si>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</si>
  <si>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</si>
  <si>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</si>
  <si>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</si>
  <si>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</si>
  <si>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</si>
  <si>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</si>
  <si>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</si>
  <si>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</si>
  <si>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</si>
  <si>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</si>
  <si>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</si>
  <si>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</si>
  <si>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</si>
  <si>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</si>
  <si>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</si>
  <si>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</si>
  <si>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</si>
  <si>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</si>
  <si>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</si>
  <si>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</si>
  <si>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</si>
  <si>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</si>
  <si>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</si>
  <si>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</si>
  <si>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</si>
  <si>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</si>
  <si>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</si>
  <si>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</si>
  <si>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</si>
  <si>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</si>
  <si>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</si>
  <si>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</si>
  <si>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</si>
  <si>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</si>
  <si>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</si>
  <si>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</si>
  <si>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</si>
  <si>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</si>
  <si>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</si>
  <si>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</si>
  <si>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</si>
  <si>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</si>
  <si>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</si>
  <si>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</si>
  <si>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</si>
  <si>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</si>
  <si>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</si>
  <si>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</si>
  <si>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</si>
  <si>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</si>
  <si>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</si>
  <si>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</si>
  <si>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</si>
  <si>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</si>
  <si>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</si>
  <si>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</si>
  <si>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</si>
  <si>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</si>
  <si>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</si>
  <si>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</si>
  <si>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</si>
  <si>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</si>
  <si>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</si>
  <si>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</si>
  <si>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</si>
  <si>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</si>
  <si>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</si>
  <si>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</si>
  <si>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</si>
  <si>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</si>
  <si>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</si>
  <si>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</si>
  <si>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</si>
  <si>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</si>
  <si>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</si>
  <si>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</si>
  <si>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</si>
  <si>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</si>
  <si>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</si>
  <si>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</si>
  <si>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</si>
  <si>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</si>
  <si>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</si>
  <si>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</si>
  <si>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</si>
  <si>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</si>
  <si>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</si>
  <si>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</si>
  <si>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</si>
  <si>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</si>
  <si>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</si>
  <si>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</si>
  <si>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</si>
  <si>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</si>
  <si>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</si>
  <si>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</si>
  <si>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</si>
  <si>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</si>
  <si>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</si>
  <si>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</si>
  <si>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</si>
  <si>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</si>
  <si>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</si>
  <si>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</si>
  <si>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</si>
  <si>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</si>
  <si>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</si>
  <si>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</si>
  <si>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</si>
  <si>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</si>
  <si>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</si>
  <si>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</si>
  <si>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</si>
  <si>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</si>
  <si>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</si>
  <si>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</si>
  <si>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</si>
  <si>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</si>
  <si>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</si>
  <si>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</si>
  <si>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</si>
  <si>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</si>
  <si>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</si>
  <si>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</si>
  <si>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</si>
  <si>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</si>
  <si>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</si>
  <si>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</si>
  <si>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</si>
  <si>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</si>
  <si>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</si>
  <si>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</si>
  <si>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</si>
  <si>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</si>
  <si>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</si>
  <si>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</si>
  <si>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</si>
  <si>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</si>
  <si>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</si>
  <si>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</si>
  <si>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</si>
  <si>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</si>
  <si>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</si>
  <si>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</si>
  <si>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</si>
  <si>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</si>
  <si>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</si>
  <si>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</si>
  <si>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</si>
  <si>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</si>
  <si>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</si>
  <si>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</si>
  <si>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</si>
  <si>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</si>
  <si>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</si>
  <si>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</si>
  <si>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</si>
  <si>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</si>
  <si>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</si>
  <si>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</si>
  <si>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</si>
  <si>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</si>
  <si>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</si>
  <si>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</si>
  <si>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</si>
  <si>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</si>
  <si>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</si>
  <si>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</si>
  <si>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</si>
  <si>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</si>
  <si>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</si>
  <si>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</si>
  <si>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</si>
  <si>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</si>
  <si>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</si>
  <si>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</si>
  <si>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</si>
  <si>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</si>
  <si>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</si>
  <si>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</si>
  <si>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</si>
  <si>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</si>
  <si>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</si>
  <si>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</si>
  <si>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</si>
  <si>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</si>
  <si>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</si>
  <si>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</si>
  <si>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</si>
  <si>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</si>
  <si>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</si>
  <si>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</si>
  <si>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</si>
  <si>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</si>
  <si>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</si>
  <si>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</si>
  <si>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</si>
  <si>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</si>
  <si>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</si>
  <si>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</si>
  <si>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</si>
  <si>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</si>
  <si>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</si>
  <si>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</si>
  <si>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</si>
  <si>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</si>
  <si>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</si>
  <si>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</si>
  <si>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</si>
  <si>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</si>
  <si>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</si>
  <si>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</si>
  <si>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</si>
  <si>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</si>
  <si>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</si>
  <si>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</si>
  <si>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</si>
  <si>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</si>
  <si>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</si>
  <si>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</si>
  <si>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</si>
  <si>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</si>
  <si>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</si>
  <si>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</si>
  <si>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</si>
  <si>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</si>
  <si>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</si>
  <si>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</si>
  <si>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</si>
  <si>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</si>
  <si>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</si>
  <si>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</si>
  <si>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</si>
  <si>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</si>
  <si>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</si>
  <si>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</si>
  <si>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</si>
  <si>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</si>
  <si>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</si>
  <si>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</si>
  <si>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</si>
  <si>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</si>
  <si>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</si>
  <si>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</si>
  <si>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</si>
  <si>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</si>
  <si>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</si>
  <si>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</si>
  <si>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</si>
  <si>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</si>
  <si>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</si>
  <si>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</si>
  <si>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</si>
  <si>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</si>
  <si>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</si>
  <si>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</si>
  <si>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</si>
  <si>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</si>
  <si>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</si>
  <si>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</si>
  <si>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</si>
  <si>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</si>
  <si>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</si>
  <si>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</si>
  <si>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</si>
  <si>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</si>
  <si>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</si>
  <si>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</si>
  <si>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</si>
  <si>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</si>
  <si>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</si>
  <si>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</si>
  <si>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</si>
  <si>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</si>
  <si>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</si>
  <si>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</si>
  <si>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</si>
  <si>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</si>
  <si>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</si>
  <si>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</si>
  <si>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</si>
  <si>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</si>
  <si>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</si>
  <si>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</si>
  <si>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</si>
  <si>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</si>
  <si>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</si>
  <si>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</si>
  <si>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</si>
  <si>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</si>
  <si>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</si>
  <si>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</si>
  <si>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</si>
  <si>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</si>
  <si>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</si>
  <si>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</si>
  <si>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</si>
  <si>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</si>
  <si>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</si>
  <si>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</si>
  <si>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</si>
  <si>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</si>
  <si>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</si>
  <si>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</si>
  <si>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</si>
  <si>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</si>
  <si>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</si>
  <si>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</si>
  <si>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</si>
  <si>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</si>
  <si>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</si>
  <si>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</si>
  <si>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</si>
  <si>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</si>
  <si>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</si>
  <si>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</si>
  <si>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</si>
  <si>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</si>
  <si>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</si>
  <si>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</si>
  <si>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</si>
  <si>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</si>
  <si>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</si>
  <si>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</si>
  <si>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</si>
  <si>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</si>
  <si>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</si>
  <si>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</si>
  <si>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</si>
  <si>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</si>
  <si>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</si>
  <si>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</si>
  <si>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</si>
  <si>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</si>
  <si>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</si>
  <si>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</si>
  <si>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</si>
  <si>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</si>
  <si>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</si>
  <si>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</si>
  <si>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</si>
  <si>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</si>
  <si>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</si>
  <si>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</si>
  <si>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</si>
  <si>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</si>
  <si>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</si>
  <si>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</si>
  <si>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</si>
  <si>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</si>
  <si>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</si>
  <si>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</si>
  <si>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</si>
  <si>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</si>
  <si>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</si>
  <si>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</si>
  <si>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</si>
  <si>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</si>
  <si>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</si>
  <si>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</si>
  <si>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</si>
  <si>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</si>
  <si>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</si>
  <si>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</si>
  <si>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</si>
  <si>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</si>
  <si>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</si>
  <si>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</si>
  <si>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</si>
  <si>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</si>
  <si>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</si>
  <si>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</si>
  <si>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</si>
  <si>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</si>
  <si>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</si>
  <si>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</si>
  <si>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</si>
  <si>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</si>
  <si>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</si>
  <si>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</si>
  <si>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</si>
  <si>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</si>
  <si>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</si>
  <si>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</si>
  <si>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</si>
  <si>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</si>
  <si>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</si>
  <si>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</si>
  <si>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</si>
  <si>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</si>
  <si>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</si>
  <si>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</si>
  <si>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</si>
  <si>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</si>
  <si>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</si>
  <si>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</si>
  <si>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</si>
  <si>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</si>
  <si>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</si>
  <si>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</si>
  <si>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</si>
  <si>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</si>
  <si>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</si>
  <si>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</si>
  <si>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</si>
  <si>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</si>
  <si>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</si>
  <si>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</si>
  <si>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</si>
  <si>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</si>
  <si>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</si>
  <si>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</si>
  <si>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</si>
  <si>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</si>
  <si>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</si>
  <si>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</si>
  <si>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</si>
  <si>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</si>
  <si>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</si>
  <si>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</si>
  <si>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</si>
  <si>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</si>
  <si>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</si>
  <si>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</si>
  <si>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</si>
  <si>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</si>
  <si>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</si>
  <si>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</si>
  <si>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</si>
  <si>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</si>
  <si>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</si>
  <si>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</si>
  <si>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</si>
  <si>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</si>
  <si>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</si>
  <si>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</si>
  <si>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</si>
  <si>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</si>
  <si>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</si>
  <si>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</si>
  <si>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</si>
  <si>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</si>
  <si>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</si>
  <si>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</si>
  <si>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</si>
  <si>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</si>
  <si>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</si>
  <si>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</si>
  <si>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</si>
  <si>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</si>
  <si>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</si>
  <si>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</si>
  <si>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</si>
  <si>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</si>
  <si>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</si>
  <si>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</si>
  <si>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</si>
  <si>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</si>
  <si>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</si>
  <si>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</si>
  <si>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</si>
  <si>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</si>
  <si>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</si>
  <si>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</si>
  <si>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</si>
  <si>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</si>
  <si>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</si>
  <si>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</si>
  <si>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</si>
  <si>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</si>
  <si>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</si>
  <si>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</si>
  <si>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</si>
  <si>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</si>
  <si>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</si>
  <si>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</si>
  <si>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</si>
  <si>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</si>
  <si>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</si>
  <si>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</si>
  <si>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</si>
  <si>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</si>
  <si>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</si>
  <si>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</si>
  <si>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</si>
  <si>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</si>
  <si>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</si>
  <si>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</si>
  <si>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</si>
  <si>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</si>
  <si>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</si>
  <si>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</si>
  <si>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</si>
  <si>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</si>
  <si>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</si>
  <si>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</si>
  <si>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</si>
  <si>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</si>
  <si>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</si>
  <si>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</si>
  <si>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</si>
  <si>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</si>
  <si>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</si>
  <si>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</si>
  <si>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</si>
  <si>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</si>
  <si>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</si>
  <si>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</si>
  <si>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</si>
  <si>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</si>
  <si>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</si>
  <si>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</si>
  <si>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</si>
  <si>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</si>
  <si>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</si>
  <si>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</si>
  <si>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</si>
  <si>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</si>
  <si>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</si>
  <si>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</si>
  <si>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</si>
  <si>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</si>
  <si>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</si>
  <si>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</si>
  <si>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</si>
  <si>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</si>
  <si>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</si>
  <si>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</si>
  <si>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</si>
  <si>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</si>
  <si>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</si>
  <si>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</si>
  <si>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</si>
  <si>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</si>
  <si>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</si>
  <si>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</si>
  <si>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</si>
  <si>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</si>
  <si>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</si>
  <si>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</si>
  <si>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</si>
  <si>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</si>
  <si>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</si>
  <si>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</si>
  <si>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</si>
  <si>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</si>
  <si>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</si>
  <si>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</si>
  <si>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</si>
  <si>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</si>
  <si>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</si>
  <si>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</si>
  <si>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</si>
  <si>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</si>
  <si>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</si>
  <si>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</si>
  <si>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</si>
  <si>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</si>
  <si>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</si>
  <si>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</si>
  <si>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</si>
  <si>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</si>
  <si>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</si>
  <si>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</si>
  <si>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</si>
  <si>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</si>
  <si>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</si>
  <si>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</si>
  <si>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</si>
  <si>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</si>
  <si>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</si>
  <si>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</si>
  <si>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</si>
  <si>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</si>
  <si>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</si>
  <si>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</si>
  <si>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</si>
  <si>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</si>
  <si>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</si>
  <si>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</si>
  <si>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</si>
  <si>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</si>
  <si>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</si>
  <si>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</si>
  <si>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</si>
  <si>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</si>
  <si>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</si>
  <si>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</si>
  <si>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</si>
  <si>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</si>
  <si>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</si>
  <si>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</si>
  <si>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</si>
  <si>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</si>
  <si>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</si>
  <si>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</si>
  <si>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</si>
  <si>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</si>
  <si>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</si>
  <si>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</si>
  <si>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</si>
  <si>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</si>
  <si>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</si>
  <si>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</si>
  <si>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</si>
  <si>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</si>
  <si>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</si>
  <si>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</si>
  <si>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</si>
  <si>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</si>
  <si>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</si>
  <si>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</si>
  <si>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</si>
  <si>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</si>
  <si>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</si>
  <si>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</si>
  <si>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</si>
  <si>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</si>
  <si>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</si>
  <si>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</si>
  <si>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</si>
  <si>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</si>
  <si>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</si>
  <si>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</si>
  <si>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</si>
  <si>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</si>
  <si>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</si>
  <si>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</si>
  <si>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</si>
  <si>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</si>
  <si>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</si>
  <si>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</si>
  <si>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</si>
  <si>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</si>
  <si>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</si>
  <si>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</si>
  <si>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</si>
  <si>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</si>
  <si>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</si>
  <si>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</si>
  <si>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</si>
  <si>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</si>
  <si>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</si>
  <si>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</si>
  <si>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</si>
  <si>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</si>
  <si>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</si>
  <si>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</si>
  <si>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</si>
  <si>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</si>
  <si>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</si>
  <si>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</si>
  <si>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</si>
  <si>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</si>
  <si>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</si>
  <si>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</si>
  <si>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</si>
  <si>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</si>
  <si>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</si>
  <si>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</si>
  <si>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</si>
  <si>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</si>
  <si>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</si>
  <si>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</si>
  <si>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</si>
  <si>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</si>
  <si>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</si>
  <si>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</si>
  <si>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</si>
  <si>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</si>
  <si>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</si>
  <si>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</si>
  <si>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</si>
  <si>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</si>
  <si>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</si>
  <si>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</si>
  <si>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</si>
  <si>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</si>
  <si>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</si>
  <si>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</si>
  <si>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</si>
  <si>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</si>
  <si>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</si>
  <si>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</si>
  <si>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</si>
  <si>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</si>
  <si>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</si>
  <si>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</si>
  <si>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</si>
  <si>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</si>
  <si>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</si>
  <si>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</si>
  <si>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</si>
  <si>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</si>
  <si>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</si>
  <si>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</si>
  <si>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</si>
  <si>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</si>
  <si>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</si>
  <si>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</si>
  <si>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</si>
  <si>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</si>
  <si>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</si>
  <si>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</si>
  <si>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</si>
  <si>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</si>
  <si>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</si>
  <si>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</si>
  <si>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</si>
  <si>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</si>
  <si>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</si>
  <si>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</si>
  <si>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</si>
  <si>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</si>
  <si>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</si>
  <si>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</si>
  <si>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</si>
  <si>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</si>
  <si>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</si>
  <si>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</si>
  <si>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</si>
  <si>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</si>
  <si>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</si>
  <si>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</si>
  <si>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</si>
  <si>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</si>
  <si>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</si>
  <si>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</si>
  <si>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</si>
  <si>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</si>
  <si>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</si>
  <si>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</si>
  <si>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</si>
  <si>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</si>
  <si>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</si>
  <si>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</si>
  <si>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</si>
  <si>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</si>
  <si>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</si>
  <si>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</si>
  <si>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</si>
  <si>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</si>
  <si>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</si>
  <si>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</si>
  <si>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</si>
  <si>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</si>
  <si>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</si>
  <si>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</si>
  <si>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</si>
  <si>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</si>
  <si>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</si>
  <si>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</si>
  <si>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</si>
  <si>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</si>
  <si>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</si>
  <si>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</si>
  <si>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</si>
  <si>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</si>
  <si>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</si>
  <si>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</si>
  <si>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</si>
  <si>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</si>
  <si>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</si>
  <si>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</si>
  <si>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</si>
  <si>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</si>
  <si>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</si>
  <si>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</si>
  <si>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</si>
  <si>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</si>
  <si>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</si>
  <si>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</si>
  <si>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</si>
  <si>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</si>
  <si>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</si>
  <si>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</si>
  <si>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</si>
  <si>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</si>
  <si>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</si>
  <si>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</si>
  <si>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</si>
  <si>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</si>
  <si>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</si>
  <si>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</si>
  <si>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</si>
  <si>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</si>
  <si>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</si>
  <si>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</si>
  <si>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</si>
  <si>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</si>
  <si>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</si>
  <si>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</si>
  <si>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</si>
  <si>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</si>
  <si>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</si>
  <si>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</si>
  <si>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</si>
  <si>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</si>
  <si>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</si>
  <si>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</si>
  <si>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</si>
  <si>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</si>
  <si>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</si>
  <si>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</si>
  <si>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</si>
  <si>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</si>
  <si>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</si>
  <si>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</si>
  <si>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</si>
  <si>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</si>
  <si>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</si>
  <si>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</si>
  <si>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</si>
  <si>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</si>
  <si>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</si>
  <si>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</si>
  <si>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</si>
  <si>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</si>
  <si>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</si>
  <si>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</si>
  <si>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</si>
  <si>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</si>
  <si>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</si>
  <si>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</si>
  <si>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</si>
  <si>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</si>
  <si>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</si>
  <si>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</si>
  <si>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</si>
  <si>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</si>
  <si>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</si>
  <si>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</si>
  <si>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</si>
  <si>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</si>
  <si>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</si>
  <si>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</si>
  <si>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</si>
  <si>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</si>
  <si>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</si>
  <si>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</si>
  <si>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</si>
  <si>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</si>
  <si>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</si>
  <si>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</si>
  <si>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</si>
  <si>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</si>
  <si>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</si>
  <si>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</si>
  <si>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</si>
  <si>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</si>
  <si>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</si>
  <si>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</si>
  <si>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</si>
  <si>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</si>
  <si>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</si>
  <si>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</si>
  <si>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</si>
  <si>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</si>
  <si>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</si>
  <si>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</si>
  <si>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</si>
  <si>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</si>
  <si>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</si>
  <si>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</si>
  <si>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</si>
  <si>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</si>
  <si>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</si>
  <si>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</si>
  <si>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</si>
  <si>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</si>
  <si>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</si>
  <si>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</si>
  <si>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</si>
  <si>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</si>
  <si>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</si>
  <si>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</si>
  <si>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</si>
  <si>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</si>
  <si>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</si>
  <si>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</si>
  <si>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</si>
  <si>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</si>
  <si>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</si>
  <si>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</si>
  <si>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</si>
  <si>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</si>
  <si>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</si>
  <si>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</si>
  <si>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</si>
  <si>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</si>
  <si>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</si>
  <si>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</si>
  <si>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</si>
  <si>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</si>
  <si>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</si>
  <si>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</si>
  <si>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</si>
  <si>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</si>
  <si>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</si>
  <si>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</si>
  <si>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</si>
  <si>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</si>
  <si>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</si>
  <si>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</si>
  <si>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</si>
  <si>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</si>
  <si>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</si>
  <si>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</si>
  <si>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</si>
  <si>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</si>
  <si>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</si>
  <si>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</si>
  <si>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</si>
  <si>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</si>
  <si>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</si>
  <si>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</si>
  <si>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</si>
  <si>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</si>
  <si>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</si>
  <si>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</si>
  <si>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</si>
  <si>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</si>
  <si>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</si>
  <si>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</si>
  <si>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</si>
  <si>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</si>
  <si>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</si>
  <si>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</si>
  <si>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</si>
  <si>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</si>
  <si>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</si>
  <si>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</si>
  <si>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</si>
  <si>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</si>
  <si>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</si>
  <si>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</si>
  <si>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</si>
  <si>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</si>
  <si>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</si>
  <si>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</si>
  <si>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</si>
  <si>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</si>
  <si>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</si>
  <si>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</si>
  <si>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</si>
  <si>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</si>
  <si>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</si>
  <si>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</si>
  <si>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</si>
  <si>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</si>
  <si>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</si>
  <si>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</si>
  <si>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</si>
  <si>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</si>
  <si>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</si>
  <si>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</si>
  <si>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</si>
  <si>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</si>
  <si>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</si>
  <si>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</si>
  <si>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</si>
  <si>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</si>
  <si>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</si>
  <si>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</si>
  <si>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</si>
  <si>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</si>
  <si>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</si>
  <si>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</si>
  <si>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</si>
  <si>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</si>
  <si>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</si>
  <si>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</si>
  <si>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</si>
  <si>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</si>
  <si>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</si>
  <si>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</si>
  <si>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</si>
  <si>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</si>
  <si>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</si>
  <si>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</si>
  <si>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</si>
  <si>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</si>
  <si>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</si>
  <si>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</si>
  <si>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</si>
  <si>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</si>
  <si>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</si>
  <si>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</si>
  <si>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</si>
  <si>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</si>
  <si>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</si>
  <si>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</si>
  <si>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</si>
  <si>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</si>
  <si>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</si>
  <si>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</si>
  <si>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</si>
  <si>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</si>
  <si>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</si>
  <si>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</si>
  <si>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</si>
  <si>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</si>
  <si>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</si>
  <si>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</si>
  <si>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</si>
  <si>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</si>
  <si>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</si>
  <si>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</si>
  <si>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</si>
  <si>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</si>
  <si>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</si>
  <si>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</si>
  <si>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</si>
  <si>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</si>
  <si>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</si>
  <si>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</si>
  <si>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</si>
  <si>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</si>
  <si>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</si>
  <si>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</si>
  <si>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</si>
  <si>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</si>
  <si>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</si>
  <si>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</si>
  <si>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</si>
  <si>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</si>
  <si>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</si>
  <si>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</si>
  <si>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</si>
  <si>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</si>
  <si>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</si>
  <si>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</si>
  <si>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</si>
  <si>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</si>
  <si>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</si>
  <si>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</si>
  <si>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</si>
  <si>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</si>
  <si>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</si>
  <si>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</si>
  <si>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</si>
  <si>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</si>
  <si>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</si>
  <si>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</si>
  <si>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</si>
  <si>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</si>
  <si>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</si>
  <si>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</si>
  <si>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</si>
  <si>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</si>
  <si>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</si>
  <si>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</si>
  <si>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</si>
  <si>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</si>
  <si>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</si>
  <si>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</si>
  <si>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</si>
  <si>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</si>
  <si>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</si>
  <si>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</si>
  <si>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</si>
  <si>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</si>
  <si>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</si>
  <si>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</si>
  <si>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</si>
  <si>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</si>
  <si>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</si>
  <si>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</si>
  <si>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</si>
  <si>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</si>
  <si>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</si>
  <si>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</si>
  <si>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</si>
  <si>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</si>
  <si>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</si>
  <si>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</si>
  <si>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</si>
  <si>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</si>
  <si>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</si>
  <si>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</si>
  <si>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</si>
  <si>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</si>
  <si>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</si>
  <si>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</si>
  <si>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</si>
  <si>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</si>
  <si>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</si>
  <si>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</si>
  <si>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</si>
  <si>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</si>
  <si>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</si>
  <si>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</si>
  <si>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</si>
  <si>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</si>
  <si>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</si>
  <si>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</si>
  <si>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</si>
  <si>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</si>
  <si>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</si>
  <si>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</si>
  <si>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</si>
  <si>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</si>
  <si>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</si>
  <si>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</si>
  <si>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</si>
  <si>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</si>
  <si>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</si>
  <si>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</si>
  <si>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</si>
  <si>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</si>
  <si>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</si>
  <si>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</si>
  <si>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</si>
  <si>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</si>
  <si>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</si>
  <si>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</si>
  <si>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</si>
  <si>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</si>
  <si>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</si>
  <si>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</si>
  <si>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</si>
  <si>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</si>
  <si>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</si>
  <si>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</si>
  <si>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</si>
  <si>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</si>
  <si>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</si>
  <si>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</si>
  <si>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</si>
  <si>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</si>
  <si>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</si>
  <si>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</si>
  <si>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</si>
  <si>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</si>
  <si>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</si>
  <si>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</si>
  <si>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</si>
  <si>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</si>
  <si>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</si>
  <si>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</si>
  <si>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</si>
  <si>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</si>
  <si>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</si>
  <si>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</si>
  <si>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</si>
  <si>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</si>
  <si>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</si>
  <si>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</si>
  <si>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</si>
  <si>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</si>
  <si>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</si>
  <si>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</si>
  <si>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</si>
  <si>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</si>
  <si>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</si>
  <si>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</si>
  <si>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</si>
  <si>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</si>
  <si>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</si>
  <si>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</si>
  <si>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</si>
  <si>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</si>
  <si>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</si>
  <si>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</si>
  <si>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</si>
  <si>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</si>
  <si>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</si>
  <si>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</si>
  <si>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</si>
  <si>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</si>
  <si>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</si>
  <si>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</si>
  <si>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</si>
  <si>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</si>
  <si>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</si>
  <si>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</si>
  <si>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</si>
  <si>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</si>
  <si>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</si>
  <si>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</si>
  <si>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</si>
  <si>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</si>
  <si>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</si>
  <si>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</si>
  <si>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</si>
  <si>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</si>
  <si>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</si>
  <si>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</si>
  <si>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</si>
  <si>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</si>
  <si>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</si>
  <si>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</si>
  <si>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</si>
  <si>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</si>
  <si>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</si>
  <si>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</si>
  <si>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</si>
  <si>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</si>
  <si>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</si>
  <si>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</si>
  <si>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</si>
  <si>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</si>
  <si>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</si>
  <si>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</si>
  <si>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</si>
  <si>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</si>
  <si>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</si>
  <si>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</si>
  <si>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</si>
  <si>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</si>
  <si>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</si>
  <si>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</si>
  <si>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</si>
  <si>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</si>
  <si>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</si>
  <si>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</si>
  <si>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</si>
  <si>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</si>
  <si>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</si>
  <si>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</si>
  <si>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</si>
  <si>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</si>
  <si>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</si>
  <si>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</si>
  <si>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</si>
  <si>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</si>
  <si>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</si>
  <si>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</si>
  <si>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</si>
  <si>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</si>
  <si>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</si>
  <si>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</si>
  <si>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</si>
  <si>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</si>
  <si>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</si>
  <si>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</si>
  <si>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</si>
  <si>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</si>
  <si>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</si>
  <si>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</si>
  <si>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</si>
  <si>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</si>
  <si>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</si>
  <si>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</si>
  <si>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</si>
  <si>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</si>
  <si>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</si>
  <si>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</si>
  <si>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</si>
  <si>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</si>
  <si>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</si>
  <si>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</si>
  <si>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</si>
  <si>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</si>
  <si>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</si>
  <si>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</si>
  <si>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</si>
  <si>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</si>
  <si>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</si>
  <si>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</si>
  <si>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</si>
  <si>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</si>
  <si>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</si>
  <si>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</si>
  <si>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</si>
  <si>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</si>
  <si>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</si>
  <si>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</si>
  <si>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</si>
  <si>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</si>
  <si>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</si>
  <si>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</si>
  <si>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</si>
  <si>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</si>
  <si>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</si>
  <si>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</si>
  <si>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</si>
  <si>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</si>
  <si>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</si>
  <si>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</si>
  <si>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</si>
  <si>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</si>
  <si>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</si>
  <si>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</si>
  <si>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</si>
  <si>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</si>
  <si>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</si>
  <si>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</si>
  <si>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</si>
  <si>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</si>
  <si>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</si>
  <si>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</si>
  <si>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</si>
  <si>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</si>
  <si>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</si>
  <si>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</si>
  <si>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</si>
  <si>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</si>
  <si>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</si>
  <si>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</si>
  <si>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</si>
  <si>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</si>
  <si>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</si>
  <si>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</si>
  <si>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</si>
  <si>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</si>
  <si>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</si>
  <si>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</si>
  <si>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</si>
  <si>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</si>
  <si>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</si>
  <si>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</si>
  <si>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</si>
  <si>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</si>
  <si>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</si>
  <si>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</si>
  <si>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</si>
  <si>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</si>
  <si>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</si>
  <si>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</si>
  <si>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</si>
  <si>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</si>
  <si>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</si>
  <si>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</si>
  <si>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</si>
  <si>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</si>
  <si>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</si>
  <si>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</si>
  <si>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</si>
  <si>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</si>
  <si>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</si>
  <si>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</si>
  <si>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</si>
  <si>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</si>
  <si>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</si>
  <si>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</si>
  <si>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</si>
  <si>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</si>
  <si>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</si>
  <si>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</si>
  <si>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</si>
  <si>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</si>
  <si>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</si>
  <si>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</si>
  <si>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</si>
  <si>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</si>
  <si>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</si>
  <si>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</si>
  <si>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</si>
  <si>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</si>
  <si>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</si>
  <si>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</si>
  <si>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</si>
  <si>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</si>
  <si>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</si>
  <si>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</si>
  <si>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</si>
  <si>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</si>
  <si>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</si>
  <si>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</si>
  <si>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</si>
  <si>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</si>
  <si>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</si>
  <si>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</si>
  <si>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</si>
  <si>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</si>
  <si>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</si>
  <si>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</si>
  <si>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</si>
  <si>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</si>
  <si>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</si>
  <si>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</si>
  <si>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</si>
  <si>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</si>
  <si>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</si>
  <si>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</si>
  <si>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</si>
  <si>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</si>
  <si>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</si>
  <si>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</si>
  <si>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</si>
  <si>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</si>
  <si>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</si>
  <si>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</si>
  <si>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</si>
  <si>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</si>
  <si>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</si>
  <si>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</si>
  <si>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</si>
  <si>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</si>
  <si>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</si>
  <si>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</si>
  <si>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</si>
  <si>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</si>
  <si>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</si>
  <si>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</si>
  <si>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</si>
  <si>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</si>
  <si>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</si>
  <si>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</si>
  <si>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</si>
  <si>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</si>
  <si>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</si>
  <si>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</si>
  <si>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</si>
  <si>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</si>
  <si>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</si>
  <si>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</si>
  <si>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</si>
  <si>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</si>
  <si>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</si>
  <si>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</si>
  <si>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</si>
  <si>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</si>
  <si>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</si>
  <si>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</si>
  <si>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</si>
  <si>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</si>
  <si>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</si>
  <si>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</si>
  <si>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</si>
  <si>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</si>
  <si>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</si>
  <si>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</si>
  <si>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</si>
  <si>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</si>
  <si>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</si>
  <si>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</si>
  <si>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</si>
  <si>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</si>
  <si>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</si>
  <si>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</si>
  <si>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</si>
  <si>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</si>
  <si>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</si>
  <si>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</si>
  <si>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</si>
  <si>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</si>
  <si>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</si>
  <si>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</si>
  <si>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</si>
  <si>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</si>
  <si>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</si>
  <si>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</si>
  <si>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</si>
  <si>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</si>
  <si>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</si>
  <si>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</si>
  <si>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</si>
  <si>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</si>
  <si>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</si>
  <si>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</si>
  <si>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</si>
  <si>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</si>
  <si>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</si>
  <si>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</si>
  <si>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</si>
  <si>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</si>
  <si>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</si>
  <si>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</si>
  <si>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</si>
  <si>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</si>
  <si>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</si>
  <si>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</si>
  <si>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</si>
  <si>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</si>
  <si>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</si>
  <si>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</si>
  <si>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</si>
  <si>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</si>
  <si>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</si>
  <si>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</si>
  <si>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</si>
  <si>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</si>
  <si>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</si>
  <si>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</si>
  <si>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</si>
  <si>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</si>
  <si>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</si>
  <si>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</si>
  <si>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</si>
  <si>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</si>
  <si>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</si>
  <si>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</si>
  <si>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</si>
  <si>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</si>
  <si>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</si>
  <si>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</si>
  <si>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</si>
  <si>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</si>
  <si>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</si>
  <si>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</si>
  <si>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</si>
  <si>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</si>
  <si>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</si>
  <si>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</si>
  <si>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</si>
  <si>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</si>
  <si>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</si>
  <si>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</si>
  <si>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</si>
  <si>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</si>
  <si>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</si>
  <si>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</si>
  <si>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</si>
  <si>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</si>
  <si>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</si>
  <si>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</si>
  <si>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</si>
  <si>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</si>
  <si>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</si>
  <si>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</si>
  <si>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</si>
  <si>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</si>
  <si>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</si>
  <si>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</si>
  <si>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</si>
  <si>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</si>
  <si>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</si>
  <si>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</si>
  <si>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</si>
  <si>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</si>
  <si>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</si>
  <si>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</si>
  <si>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</si>
  <si>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</si>
  <si>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</si>
  <si>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</si>
  <si>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</si>
  <si>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</si>
  <si>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</si>
  <si>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</si>
  <si>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</si>
  <si>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</si>
  <si>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</si>
  <si>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</si>
  <si>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</si>
  <si>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</si>
  <si>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</si>
  <si>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</si>
  <si>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</si>
  <si>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</si>
  <si>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</si>
  <si>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</si>
  <si>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</si>
  <si>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</si>
  <si>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</si>
  <si>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</si>
  <si>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</si>
  <si>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</si>
  <si>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</si>
  <si>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</si>
  <si>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</si>
  <si>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</si>
  <si>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</si>
  <si>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</si>
  <si>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</si>
  <si>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</si>
  <si>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</si>
  <si>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</si>
  <si>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</si>
  <si>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</si>
  <si>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</si>
  <si>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</si>
  <si>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</si>
  <si>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</si>
  <si>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</si>
  <si>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</si>
  <si>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</si>
  <si>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</si>
  <si>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</si>
  <si>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</si>
  <si>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</si>
  <si>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</si>
  <si>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</si>
  <si>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</si>
  <si>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</si>
  <si>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</si>
  <si>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</si>
  <si>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</si>
  <si>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</si>
  <si>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</si>
  <si>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</si>
  <si>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</si>
  <si>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</si>
  <si>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</si>
  <si>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</si>
  <si>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</si>
  <si>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</si>
  <si>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</si>
  <si>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</si>
  <si>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</si>
  <si>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</si>
  <si>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</si>
  <si>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</si>
  <si>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</si>
  <si>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</si>
  <si>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</si>
  <si>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</si>
  <si>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</si>
  <si>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</si>
  <si>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</si>
  <si>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</si>
  <si>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</si>
  <si>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</si>
  <si>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</si>
  <si>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</si>
  <si>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</si>
  <si>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</si>
  <si>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</si>
  <si>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</si>
  <si>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</si>
  <si>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</si>
  <si>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</si>
  <si>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</si>
  <si>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</si>
  <si>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</si>
  <si>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</si>
  <si>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</si>
  <si>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</si>
  <si>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</si>
  <si>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</si>
  <si>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</si>
  <si>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</si>
  <si>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</si>
  <si>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</si>
  <si>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</si>
  <si>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</si>
  <si>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</si>
  <si>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</si>
  <si>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</si>
  <si>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</si>
  <si>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</si>
  <si>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</si>
  <si>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</si>
  <si>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</si>
  <si>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</si>
  <si>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</si>
  <si>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</si>
  <si>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</si>
  <si>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</si>
  <si>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</si>
  <si>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</si>
  <si>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</si>
  <si>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</si>
  <si>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</si>
  <si>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</si>
  <si>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</si>
  <si>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</si>
  <si>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</si>
  <si>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</si>
  <si>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</si>
  <si>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</si>
  <si>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</si>
  <si>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</si>
  <si>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</si>
  <si>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</si>
  <si>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</si>
  <si>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</si>
  <si>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</si>
  <si>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</si>
  <si>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</si>
  <si>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</si>
  <si>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</si>
  <si>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</si>
  <si>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</si>
  <si>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</si>
  <si>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</si>
  <si>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</si>
  <si>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</si>
  <si>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</si>
  <si>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</si>
  <si>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</si>
  <si>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</si>
  <si>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</si>
  <si>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</si>
  <si>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</si>
  <si>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</si>
  <si>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</si>
  <si>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</si>
  <si>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</si>
  <si>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</si>
  <si>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</si>
  <si>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</si>
  <si>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</si>
  <si>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</si>
  <si>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</si>
  <si>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</si>
  <si>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</si>
  <si>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</si>
  <si>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</si>
  <si>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</si>
  <si>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</si>
  <si>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</si>
  <si>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</si>
  <si>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</si>
  <si>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</si>
  <si>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</si>
  <si>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</si>
  <si>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</si>
  <si>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</si>
  <si>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</si>
  <si>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</si>
  <si>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</si>
  <si>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</si>
  <si>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</si>
  <si>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</si>
  <si>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</si>
  <si>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</si>
  <si>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</si>
  <si>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</si>
  <si>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</si>
  <si>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</si>
  <si>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</si>
  <si>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</si>
  <si>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</si>
  <si>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</si>
  <si>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</si>
  <si>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</si>
  <si>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</si>
  <si>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</si>
  <si>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</si>
  <si>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</si>
  <si>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</si>
  <si>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</si>
  <si>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</si>
  <si>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</si>
  <si>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</si>
  <si>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</si>
  <si>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</si>
  <si>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</si>
  <si>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</si>
  <si>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</si>
  <si>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</si>
  <si>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</si>
  <si>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</si>
  <si>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</si>
  <si>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</si>
  <si>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</si>
  <si>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</si>
  <si>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</si>
  <si>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</si>
  <si>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</si>
  <si>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</si>
  <si>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</si>
  <si>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</si>
  <si>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</si>
  <si>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</si>
  <si>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</si>
  <si>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</si>
  <si>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</si>
  <si>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</si>
  <si>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</si>
  <si>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</si>
  <si>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</si>
  <si>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</si>
  <si>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</si>
  <si>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</si>
  <si>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</si>
  <si>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</si>
  <si>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</si>
  <si>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</si>
  <si>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</si>
  <si>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</si>
  <si>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</si>
  <si>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</si>
  <si>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</si>
  <si>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</si>
  <si>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</si>
  <si>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</si>
  <si>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</si>
  <si>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</si>
  <si>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</si>
  <si>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</si>
  <si>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</si>
  <si>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</si>
  <si>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</si>
  <si>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</si>
  <si>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</si>
  <si>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</si>
  <si>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</si>
  <si>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</si>
  <si>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</si>
  <si>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</si>
  <si>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</si>
  <si>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</si>
  <si>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</si>
  <si>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</si>
  <si>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</si>
  <si>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</si>
  <si>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</si>
  <si>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</si>
  <si>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</si>
  <si>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</si>
  <si>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</si>
  <si>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</si>
  <si>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</si>
  <si>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</si>
  <si>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</si>
  <si>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</si>
  <si>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</si>
  <si>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</si>
  <si>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</si>
  <si>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</si>
  <si>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</si>
  <si>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</si>
  <si>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</si>
  <si>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</si>
  <si>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</si>
  <si>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</si>
  <si>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</si>
  <si>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</si>
  <si>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</si>
  <si>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</si>
  <si>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</si>
  <si>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</si>
  <si>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</si>
  <si>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</si>
  <si>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</si>
  <si>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</si>
  <si>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</si>
  <si>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</si>
  <si>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</si>
  <si>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</si>
  <si>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</si>
  <si>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</si>
  <si>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</si>
  <si>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</si>
  <si>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</si>
  <si>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</si>
  <si>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</si>
  <si>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</si>
  <si>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</si>
  <si>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</si>
  <si>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</si>
  <si>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</si>
  <si>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</si>
  <si>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</si>
  <si>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</si>
  <si>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</si>
  <si>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</si>
  <si>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</si>
  <si>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</si>
  <si>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</si>
  <si>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</si>
  <si>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</si>
  <si>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</si>
  <si>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</si>
  <si>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</si>
  <si>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</si>
  <si>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</si>
  <si>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</si>
  <si>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</si>
  <si>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</si>
  <si>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</si>
  <si>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</si>
  <si>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</si>
  <si>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</si>
  <si>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</si>
  <si>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</si>
  <si>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</si>
  <si>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</si>
  <si>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</si>
  <si>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</si>
  <si>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</si>
  <si>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</si>
  <si>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</si>
  <si>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</si>
  <si>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</si>
  <si>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</si>
  <si>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</si>
  <si>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</si>
  <si>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</si>
  <si>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</si>
  <si>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</si>
  <si>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</si>
  <si>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</si>
  <si>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</si>
  <si>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</si>
  <si>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</si>
  <si>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</si>
  <si>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</si>
  <si>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</si>
  <si>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</si>
  <si>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</si>
  <si>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</si>
  <si>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</si>
  <si>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</si>
  <si>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</si>
  <si>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</si>
  <si>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</si>
  <si>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</si>
  <si>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</si>
  <si>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</si>
  <si>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</si>
  <si>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</si>
  <si>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</si>
  <si>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</si>
  <si>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</si>
  <si>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</si>
  <si>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</si>
  <si>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</si>
  <si>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</si>
  <si>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</si>
  <si>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</si>
  <si>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</si>
  <si>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</si>
  <si>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</si>
  <si>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</si>
  <si>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</si>
  <si>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</si>
  <si>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</si>
  <si>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</si>
  <si>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</si>
  <si>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</si>
  <si>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</si>
  <si>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</si>
  <si>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</si>
  <si>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</si>
  <si>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</si>
  <si>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</si>
  <si>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</si>
  <si>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</si>
  <si>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</si>
  <si>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</si>
  <si>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</si>
  <si>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</si>
  <si>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</si>
  <si>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</si>
  <si>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</si>
  <si>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</si>
  <si>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</si>
  <si>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</si>
  <si>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</si>
  <si>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</si>
  <si>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</si>
  <si>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</si>
  <si>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</si>
  <si>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</si>
  <si>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</si>
  <si>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</si>
  <si>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</si>
  <si>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</si>
  <si>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</si>
  <si>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</si>
  <si>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</si>
  <si>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</si>
  <si>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</si>
  <si>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</si>
  <si>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</si>
  <si>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</si>
  <si>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</si>
  <si>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</si>
  <si>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</si>
  <si>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</si>
  <si>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</si>
  <si>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</si>
  <si>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</si>
  <si>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</si>
  <si>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</si>
  <si>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</si>
  <si>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</si>
  <si>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</si>
  <si>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</si>
  <si>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</si>
  <si>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</si>
  <si>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</si>
  <si>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</si>
  <si>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</si>
  <si>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</si>
  <si>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</si>
  <si>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</si>
  <si>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</si>
  <si>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</si>
  <si>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</si>
  <si>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</si>
  <si>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</si>
  <si>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</si>
  <si>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</si>
  <si>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</si>
  <si>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</si>
  <si>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</si>
  <si>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</si>
  <si>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</si>
  <si>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</si>
  <si>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</si>
  <si>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</si>
  <si>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</si>
  <si>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</si>
  <si>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</si>
  <si>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</si>
  <si>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</si>
  <si>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</si>
  <si>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</si>
  <si>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</si>
  <si>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</si>
  <si>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</si>
  <si>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</si>
  <si>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</si>
  <si>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</si>
  <si>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</si>
  <si>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</si>
  <si>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</si>
  <si>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</si>
  <si>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</si>
  <si>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</si>
  <si>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</si>
  <si>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</si>
  <si>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</si>
  <si>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</si>
  <si>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</si>
  <si>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</si>
  <si>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</si>
  <si>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</si>
  <si>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</si>
  <si>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</si>
  <si>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</si>
  <si>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</si>
  <si>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</si>
  <si>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</si>
  <si>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</si>
  <si>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</si>
  <si>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</si>
  <si>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</si>
  <si>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</si>
  <si>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</si>
  <si>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</si>
  <si>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</si>
  <si>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</si>
  <si>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</si>
  <si>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</si>
  <si>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</si>
  <si>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</si>
  <si>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</si>
  <si>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</si>
  <si>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</si>
  <si>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</si>
  <si>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</si>
  <si>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</si>
  <si>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</si>
  <si>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</si>
  <si>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</si>
  <si>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</si>
  <si>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</si>
  <si>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</si>
  <si>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</si>
  <si>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</si>
  <si>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</si>
  <si>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</si>
  <si>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</si>
  <si>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</si>
  <si>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</si>
  <si>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</si>
  <si>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</si>
  <si>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</si>
  <si>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</si>
  <si>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</si>
  <si>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</si>
  <si>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</si>
  <si>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</si>
  <si>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</si>
  <si>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</si>
  <si>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</si>
  <si>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</si>
  <si>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</si>
  <si>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</si>
  <si>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</si>
  <si>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</si>
  <si>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</si>
  <si>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</si>
  <si>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</si>
  <si>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</si>
  <si>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</si>
  <si>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</si>
  <si>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</si>
  <si>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</si>
  <si>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</si>
  <si>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</si>
  <si>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</si>
  <si>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</si>
  <si>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</si>
  <si>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</si>
  <si>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</si>
  <si>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</si>
  <si>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</si>
  <si>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</si>
  <si>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</si>
  <si>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</si>
  <si>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</si>
  <si>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</si>
  <si>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</si>
  <si>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</si>
  <si>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</si>
  <si>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</si>
  <si>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</si>
  <si>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</si>
  <si>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</si>
  <si>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</si>
  <si>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</si>
  <si>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</si>
  <si>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</si>
  <si>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</si>
  <si>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</si>
  <si>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</si>
  <si>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</si>
  <si>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</si>
  <si>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</si>
  <si>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</si>
  <si>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</si>
  <si>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</si>
  <si>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</si>
  <si>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</si>
  <si>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</si>
  <si>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</si>
  <si>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</si>
  <si>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</si>
  <si>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</si>
  <si>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</si>
  <si>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</si>
  <si>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</si>
  <si>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</si>
  <si>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</si>
  <si>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</si>
  <si>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</si>
  <si>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</si>
  <si>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</si>
  <si>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</si>
  <si>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</si>
  <si>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</si>
  <si>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</si>
  <si>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</si>
  <si>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</si>
  <si>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</si>
  <si>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</si>
  <si>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</si>
  <si>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</si>
  <si>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</si>
  <si>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</si>
  <si>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</si>
  <si>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</si>
  <si>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</si>
  <si>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</si>
  <si>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</si>
  <si>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</si>
  <si>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</si>
  <si>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</si>
  <si>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</si>
  <si>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</si>
  <si>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</si>
  <si>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</si>
  <si>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</si>
  <si>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</si>
  <si>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</si>
  <si>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</si>
  <si>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</si>
  <si>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</si>
  <si>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</si>
  <si>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</si>
  <si>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</si>
  <si>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</si>
  <si>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</si>
  <si>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</si>
  <si>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</si>
  <si>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</si>
  <si>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</si>
  <si>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</si>
  <si>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</si>
  <si>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</si>
  <si>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</si>
  <si>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</si>
  <si>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</si>
  <si>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</si>
  <si>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</si>
  <si>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</si>
  <si>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</si>
  <si>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</si>
  <si>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</si>
  <si>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</si>
  <si>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</si>
  <si>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</si>
  <si>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</si>
  <si>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</si>
  <si>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</si>
  <si>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</si>
  <si>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</si>
  <si>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</si>
  <si>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</si>
  <si>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</si>
  <si>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</si>
  <si>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</si>
  <si>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</si>
  <si>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</si>
  <si>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</si>
  <si>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</si>
  <si>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</si>
  <si>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</si>
  <si>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</si>
  <si>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</si>
  <si>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</si>
  <si>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</si>
  <si>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</si>
  <si>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</si>
  <si>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</si>
  <si>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</si>
  <si>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</si>
  <si>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</si>
  <si>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</si>
  <si>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</si>
  <si>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</si>
  <si>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</si>
  <si>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</si>
  <si>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</si>
  <si>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</si>
  <si>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</si>
  <si>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</si>
  <si>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</si>
  <si>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</si>
  <si>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</si>
  <si>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</si>
  <si>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</si>
  <si>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</si>
  <si>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</si>
  <si>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</si>
  <si>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</si>
  <si>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</si>
  <si>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</si>
  <si>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</si>
  <si>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</si>
  <si>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</si>
  <si>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</si>
  <si>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</si>
  <si>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</si>
  <si>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</si>
  <si>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</si>
  <si>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</si>
  <si>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</si>
  <si>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</si>
  <si>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</si>
  <si>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</si>
  <si>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</si>
  <si>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</si>
  <si>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</si>
  <si>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</si>
  <si>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</si>
  <si>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</si>
  <si>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</si>
  <si>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</si>
  <si>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</si>
  <si>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</si>
  <si>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</si>
  <si>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</si>
  <si>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</si>
  <si>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</si>
  <si>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</si>
  <si>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</si>
  <si>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</si>
  <si>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</si>
  <si>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</si>
  <si>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</si>
  <si>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</si>
  <si>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</si>
  <si>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</si>
  <si>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</si>
  <si>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</si>
  <si>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</si>
  <si>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</si>
  <si>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</si>
  <si>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</si>
  <si>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</si>
  <si>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</si>
  <si>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</si>
  <si>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</si>
  <si>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</si>
  <si>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</si>
  <si>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</si>
  <si>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</si>
  <si>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</si>
  <si>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</si>
  <si>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</si>
  <si>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</si>
  <si>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</si>
  <si>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</si>
  <si>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</si>
  <si>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</si>
  <si>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</si>
  <si>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</si>
  <si>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</si>
  <si>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</si>
  <si>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</si>
  <si>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</si>
  <si>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</si>
  <si>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</si>
  <si>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</si>
  <si>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</si>
  <si>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</si>
  <si>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</si>
  <si>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</si>
  <si>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</si>
  <si>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</si>
  <si>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</si>
  <si>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</si>
  <si>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</si>
  <si>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</si>
  <si>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</si>
  <si>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</si>
  <si>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</si>
  <si>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</si>
  <si>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</si>
  <si>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</si>
  <si>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</si>
  <si>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</si>
  <si>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</si>
  <si>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</si>
  <si>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</si>
  <si>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</si>
  <si>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</si>
  <si>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</si>
  <si>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</si>
  <si>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</si>
  <si>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</si>
  <si>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</si>
  <si>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</si>
  <si>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</si>
  <si>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</si>
  <si>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</si>
  <si>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</si>
  <si>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</si>
  <si>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</si>
  <si>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</si>
  <si>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</si>
  <si>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</si>
  <si>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</si>
  <si>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</si>
  <si>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</si>
  <si>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</si>
  <si>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</si>
  <si>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</si>
  <si>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</si>
  <si>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</si>
  <si>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</si>
  <si>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</si>
  <si>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</si>
  <si>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</si>
  <si>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</si>
  <si>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</si>
  <si>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</si>
  <si>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</si>
  <si>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</si>
  <si>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</si>
  <si>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</si>
  <si>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</si>
  <si>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</si>
  <si>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</si>
  <si>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</si>
  <si>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</si>
  <si>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</si>
  <si>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</si>
  <si>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</si>
  <si>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</si>
  <si>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</si>
  <si>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</si>
  <si>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</si>
  <si>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</si>
  <si>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</si>
  <si>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</si>
  <si>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</si>
  <si>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</si>
  <si>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</si>
  <si>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</si>
  <si>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</si>
  <si>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</si>
  <si>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</si>
  <si>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</si>
  <si>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</si>
  <si>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</si>
  <si>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</si>
  <si>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</si>
  <si>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</si>
  <si>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</si>
  <si>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</si>
  <si>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</si>
  <si>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</si>
  <si>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</si>
  <si>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</si>
  <si>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</si>
  <si>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</si>
  <si>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</si>
  <si>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</si>
  <si>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</si>
  <si>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</si>
  <si>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</si>
  <si>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</si>
  <si>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</si>
  <si>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</si>
  <si>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</si>
  <si>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</si>
  <si>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</si>
  <si>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</si>
  <si>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</si>
  <si>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</si>
  <si>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</si>
  <si>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</si>
  <si>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</si>
  <si>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</si>
  <si>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</si>
  <si>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</si>
  <si>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</si>
  <si>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</si>
  <si>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</si>
  <si>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</si>
  <si>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</si>
  <si>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</si>
  <si>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</si>
  <si>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</si>
  <si>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</si>
  <si>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</si>
  <si>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</si>
  <si>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</si>
  <si>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</si>
  <si>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</si>
  <si>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</si>
  <si>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</si>
  <si>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</si>
  <si>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</si>
  <si>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</si>
  <si>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</si>
  <si>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</si>
  <si>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</si>
  <si>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</si>
  <si>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</si>
  <si>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</si>
  <si>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</si>
  <si>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</si>
  <si>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</si>
  <si>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</si>
  <si>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</si>
  <si>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</si>
  <si>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</si>
  <si>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</si>
  <si>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</si>
  <si>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</si>
  <si>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</si>
  <si>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</si>
  <si>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</si>
  <si>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</si>
  <si>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</si>
  <si>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</si>
  <si>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</si>
  <si>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</si>
  <si>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</si>
  <si>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</si>
  <si>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</si>
  <si>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</si>
  <si>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</si>
  <si>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</si>
  <si>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</si>
  <si>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</si>
  <si>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</si>
  <si>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</si>
  <si>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</si>
  <si>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</si>
  <si>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</si>
  <si>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</si>
  <si>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</si>
  <si>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</si>
  <si>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</si>
  <si>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</si>
  <si>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</si>
  <si>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</si>
  <si>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</si>
  <si>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</si>
  <si>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</si>
  <si>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</si>
  <si>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</si>
  <si>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</si>
  <si>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</si>
  <si>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</si>
  <si>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</si>
  <si>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</si>
  <si>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</si>
  <si>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</si>
  <si>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</si>
  <si>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</si>
  <si>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</si>
  <si>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</si>
  <si>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</si>
  <si>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</si>
  <si>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</si>
  <si>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</si>
  <si>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</si>
  <si>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</si>
  <si>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</si>
  <si>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</si>
  <si>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</si>
  <si>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</si>
  <si>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</si>
  <si>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</si>
  <si>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</si>
  <si>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</si>
  <si>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</si>
  <si>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</si>
  <si>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</si>
  <si>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</si>
  <si>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</si>
  <si>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</si>
  <si>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</si>
  <si>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</si>
  <si>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</si>
  <si>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</si>
  <si>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</si>
  <si>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</si>
  <si>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</si>
  <si>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</si>
  <si>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</si>
  <si>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</si>
  <si>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</si>
  <si>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</si>
  <si>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</si>
  <si>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</si>
  <si>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</si>
  <si>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</si>
  <si>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</si>
  <si>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</si>
  <si>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</si>
  <si>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</si>
  <si>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</si>
  <si>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</si>
  <si>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</si>
  <si>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</si>
  <si>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</si>
  <si>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</si>
  <si>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</si>
  <si>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</si>
  <si>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</si>
  <si>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</si>
  <si>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</si>
  <si>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</si>
  <si>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</si>
  <si>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</si>
  <si>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</si>
  <si>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</si>
  <si>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</si>
  <si>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</si>
  <si>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</si>
  <si>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</si>
  <si>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</si>
  <si>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</si>
  <si>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</si>
  <si>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</si>
  <si>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</si>
  <si>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</si>
  <si>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</si>
  <si>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</si>
  <si>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</si>
  <si>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</si>
  <si>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</si>
  <si>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</si>
  <si>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</si>
  <si>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</si>
  <si>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</si>
  <si>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</si>
  <si>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</si>
  <si>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</si>
  <si>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</si>
  <si>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</si>
  <si>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</si>
  <si>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</si>
  <si>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</si>
  <si>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</si>
  <si>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</si>
  <si>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</si>
  <si>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</si>
  <si>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</si>
  <si>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</si>
  <si>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</si>
  <si>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</si>
  <si>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</si>
  <si>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</si>
  <si>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</si>
  <si>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</si>
  <si>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</si>
  <si>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</si>
  <si>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</si>
  <si>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</si>
  <si>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</si>
  <si>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</si>
  <si>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</si>
  <si>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</si>
  <si>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</si>
  <si>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</si>
  <si>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</si>
  <si>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</si>
  <si>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</si>
  <si>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</si>
  <si>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</si>
  <si>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</si>
  <si>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</si>
  <si>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</si>
  <si>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</si>
  <si>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</si>
  <si>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</si>
  <si>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</si>
  <si>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</si>
  <si>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</si>
  <si>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</si>
  <si>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</si>
  <si>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</si>
  <si>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</si>
  <si>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</si>
  <si>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</si>
  <si>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</si>
  <si>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</si>
  <si>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</si>
  <si>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</si>
  <si>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</si>
  <si>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</si>
  <si>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</si>
  <si>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</si>
  <si>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</si>
  <si>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</si>
  <si>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</si>
  <si>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</si>
  <si>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</si>
  <si>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</si>
  <si>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</si>
  <si>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</si>
  <si>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</si>
  <si>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</si>
  <si>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</si>
  <si>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</si>
  <si>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</si>
  <si>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</si>
  <si>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</si>
  <si>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</si>
  <si>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</si>
  <si>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</si>
  <si>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</si>
  <si>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</si>
  <si>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</si>
  <si>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</si>
  <si>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</si>
  <si>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</si>
  <si>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</si>
  <si>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</si>
  <si>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</si>
  <si>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</si>
  <si>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</si>
  <si>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</si>
  <si>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</si>
  <si>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</si>
  <si>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</si>
  <si>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</si>
  <si>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</si>
  <si>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</si>
  <si>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</si>
  <si>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</si>
  <si>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</si>
  <si>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</si>
  <si>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</si>
  <si>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</si>
  <si>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</si>
  <si>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</si>
  <si>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</si>
  <si>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</si>
  <si>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</si>
  <si>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</si>
  <si>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</si>
  <si>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</si>
  <si>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</si>
  <si>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</si>
  <si>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</si>
  <si>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</si>
  <si>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</si>
  <si>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</si>
  <si>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</si>
  <si>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</si>
  <si>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</si>
  <si>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</si>
  <si>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</si>
  <si>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</si>
  <si>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</si>
  <si>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</si>
  <si>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</si>
  <si>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</si>
  <si>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</si>
  <si>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</si>
  <si>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</si>
  <si>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</si>
  <si>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</si>
  <si>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</si>
  <si>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</si>
  <si>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</si>
  <si>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</si>
  <si>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</si>
  <si>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</si>
  <si>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</si>
  <si>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</si>
  <si>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</si>
  <si>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</si>
  <si>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</si>
  <si>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</si>
  <si>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</si>
  <si>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</si>
  <si>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</si>
  <si>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</si>
  <si>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</si>
  <si>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</si>
  <si>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</si>
  <si>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</si>
  <si>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</si>
  <si>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</si>
  <si>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</si>
  <si>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</si>
  <si>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</si>
  <si>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</si>
  <si>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</si>
  <si>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</si>
  <si>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</si>
  <si>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</si>
  <si>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</si>
  <si>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</si>
  <si>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</si>
  <si>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</si>
  <si>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</si>
  <si>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</si>
  <si>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</si>
  <si>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</si>
  <si>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</si>
  <si>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</si>
  <si>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</si>
  <si>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</si>
  <si>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</si>
  <si>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</si>
  <si>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</si>
  <si>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</si>
  <si>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</si>
  <si>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</si>
  <si>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</si>
  <si>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</si>
  <si>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</si>
  <si>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</si>
  <si>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</si>
  <si>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</si>
  <si>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</si>
  <si>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</si>
  <si>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</si>
  <si>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</si>
  <si>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</si>
  <si>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</si>
  <si>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</si>
  <si>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</si>
  <si>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</si>
  <si>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</si>
  <si>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</si>
  <si>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</si>
  <si>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</si>
  <si>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</si>
  <si>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</si>
  <si>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</si>
  <si>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</si>
  <si>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</si>
  <si>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</si>
  <si>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</si>
  <si>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</si>
  <si>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</si>
  <si>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</si>
  <si>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</si>
  <si>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</si>
  <si>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</si>
  <si>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</si>
  <si>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</si>
  <si>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</si>
  <si>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</si>
  <si>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</si>
  <si>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</si>
  <si>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</si>
  <si>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</si>
  <si>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</si>
  <si>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</si>
  <si>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</si>
  <si>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</si>
  <si>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</si>
  <si>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</si>
  <si>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</si>
  <si>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</si>
  <si>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</si>
  <si>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</si>
  <si>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</si>
  <si>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</si>
  <si>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</si>
  <si>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</si>
  <si>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</si>
  <si>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</si>
  <si>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</si>
  <si>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</si>
  <si>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</si>
  <si>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</si>
  <si>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</si>
  <si>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</si>
  <si>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</si>
  <si>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</si>
  <si>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</si>
  <si>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</si>
  <si>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</si>
  <si>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</si>
  <si>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</si>
  <si>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</si>
  <si>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</si>
  <si>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</si>
  <si>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</si>
  <si>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</si>
  <si>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</si>
  <si>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</si>
  <si>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</si>
  <si>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</si>
  <si>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</si>
  <si>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</si>
  <si>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</si>
  <si>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</si>
  <si>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</si>
  <si>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</si>
  <si>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</si>
  <si>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</si>
  <si>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</si>
  <si>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</si>
  <si>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</si>
  <si>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</si>
  <si>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</si>
  <si>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</si>
  <si>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</si>
  <si>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</si>
  <si>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</si>
  <si>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</si>
  <si>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</si>
  <si>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</si>
  <si>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</si>
  <si>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</si>
  <si>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</si>
  <si>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</si>
  <si>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</si>
  <si>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</si>
  <si>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</si>
  <si>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</si>
  <si>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</si>
  <si>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</si>
  <si>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</si>
  <si>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</si>
  <si>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</si>
  <si>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</si>
  <si>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</si>
  <si>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</si>
  <si>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</si>
  <si>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</si>
  <si>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</si>
  <si>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</si>
  <si>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</si>
  <si>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</si>
  <si>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</si>
  <si>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</si>
  <si>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</si>
  <si>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</si>
  <si>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</si>
  <si>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</si>
  <si>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</si>
  <si>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</si>
  <si>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</si>
  <si>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</si>
  <si>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</si>
  <si>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</si>
  <si>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</si>
  <si>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</si>
  <si>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</si>
  <si>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</si>
  <si>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</si>
  <si>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</si>
  <si>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</si>
  <si>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</si>
  <si>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</si>
  <si>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</si>
  <si>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</si>
  <si>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</si>
  <si>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</si>
  <si>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</si>
  <si>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</si>
  <si>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</si>
  <si>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</si>
  <si>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</si>
  <si>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</si>
  <si>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</si>
  <si>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</si>
  <si>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</si>
  <si>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</si>
  <si>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</si>
  <si>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</si>
  <si>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</si>
  <si>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</si>
  <si>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</si>
  <si>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</si>
  <si>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</si>
  <si>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</si>
  <si>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</si>
  <si>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</si>
  <si>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</si>
  <si>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</si>
  <si>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</si>
  <si>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</si>
  <si>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</si>
  <si>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</si>
  <si>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</si>
  <si>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</si>
  <si>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</si>
  <si>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</si>
  <si>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</si>
  <si>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</si>
  <si>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</si>
  <si>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</si>
  <si>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</si>
  <si>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</si>
  <si>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</si>
  <si>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</si>
  <si>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</si>
  <si>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</si>
  <si>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</si>
  <si>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</si>
  <si>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</si>
  <si>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</si>
  <si>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</si>
  <si>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</si>
  <si>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</si>
  <si>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</si>
  <si>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</si>
  <si>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</si>
  <si>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</si>
  <si>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</si>
  <si>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</si>
  <si>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</si>
  <si>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</si>
  <si>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</si>
  <si>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</si>
  <si>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</si>
  <si>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</si>
  <si>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</si>
  <si>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</si>
  <si>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</si>
  <si>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</si>
  <si>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</si>
  <si>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</si>
  <si>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</si>
  <si>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</si>
  <si>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</si>
  <si>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</si>
  <si>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</si>
  <si>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</si>
  <si>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</si>
  <si>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</si>
  <si>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</si>
  <si>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</si>
  <si>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</si>
  <si>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</si>
  <si>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</si>
  <si>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</si>
  <si>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</si>
  <si>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</si>
  <si>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</si>
  <si>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</si>
  <si>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</si>
  <si>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</si>
  <si>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</si>
  <si>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</si>
  <si>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</si>
  <si>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</si>
  <si>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</si>
  <si>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</si>
  <si>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</si>
  <si>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</si>
  <si>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</si>
  <si>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</si>
  <si>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</si>
  <si>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</si>
  <si>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</si>
  <si>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</si>
  <si>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</si>
  <si>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</si>
  <si>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</si>
  <si>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</si>
  <si>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</si>
  <si>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</si>
  <si>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</si>
  <si>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</si>
  <si>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</si>
  <si>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</si>
  <si>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</si>
  <si>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</si>
  <si>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</si>
  <si>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</si>
  <si>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</si>
  <si>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</si>
  <si>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</si>
  <si>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</si>
  <si>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</si>
  <si>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</si>
  <si>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</si>
  <si>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</si>
  <si>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</si>
  <si>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</si>
  <si>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</si>
  <si>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</si>
  <si>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</si>
  <si>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</si>
  <si>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</si>
  <si>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</si>
  <si>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</si>
  <si>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</si>
  <si>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</si>
  <si>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</si>
  <si>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</si>
  <si>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</si>
  <si>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</si>
  <si>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</si>
  <si>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</si>
  <si>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</si>
  <si>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</si>
  <si>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</si>
  <si>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</si>
  <si>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</si>
  <si>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</si>
  <si>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</si>
  <si>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</si>
  <si>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</si>
  <si>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</si>
  <si>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</si>
  <si>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</si>
  <si>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</si>
  <si>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</si>
  <si>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</si>
  <si>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</si>
  <si>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</si>
  <si>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</si>
  <si>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</si>
  <si>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</si>
  <si>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</si>
  <si>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</si>
  <si>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</si>
  <si>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</si>
  <si>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</si>
  <si>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</si>
  <si>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</si>
  <si>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</si>
  <si>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</si>
  <si>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</si>
  <si>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</si>
  <si>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</si>
  <si>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</si>
  <si>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</si>
  <si>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</si>
  <si>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</si>
  <si>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</si>
  <si>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</si>
  <si>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</si>
  <si>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</si>
  <si>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</si>
  <si>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</si>
  <si>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</si>
  <si>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</si>
  <si>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</si>
  <si>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</si>
  <si>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</si>
  <si>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</si>
  <si>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</si>
  <si>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</si>
  <si>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</si>
  <si>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</si>
  <si>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</si>
  <si>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</si>
  <si>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</si>
  <si>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</si>
  <si>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</si>
  <si>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</si>
  <si>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</si>
  <si>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</si>
  <si>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</si>
  <si>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</si>
  <si>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</si>
  <si>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</si>
  <si>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</si>
  <si>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</si>
  <si>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</si>
  <si>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</si>
  <si>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</si>
  <si>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</si>
  <si>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</si>
  <si>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</si>
  <si>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</si>
  <si>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</si>
  <si>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</si>
  <si>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</si>
  <si>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</si>
  <si>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</si>
  <si>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</si>
  <si>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</si>
  <si>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</si>
  <si>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</si>
  <si>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</si>
  <si>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</si>
  <si>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</si>
  <si>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</si>
  <si>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</si>
  <si>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</si>
  <si>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</si>
  <si>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</si>
  <si>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</si>
  <si>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</si>
  <si>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</si>
  <si>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</si>
  <si>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</si>
  <si>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</si>
  <si>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</si>
  <si>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</si>
  <si>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</si>
  <si>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</si>
  <si>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</si>
  <si>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</si>
  <si>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</si>
  <si>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</si>
  <si>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</si>
  <si>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</si>
  <si>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</si>
  <si>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</si>
  <si>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</si>
  <si>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</si>
  <si>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</si>
  <si>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</si>
  <si>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</si>
  <si>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</si>
  <si>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</si>
  <si>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</si>
  <si>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</si>
  <si>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</si>
  <si>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</si>
  <si>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</si>
  <si>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</si>
  <si>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</si>
  <si>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</si>
  <si>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</si>
  <si>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</si>
  <si>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</si>
  <si>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</si>
  <si>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</si>
  <si>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</si>
  <si>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</si>
  <si>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</si>
  <si>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</si>
  <si>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</si>
  <si>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</si>
  <si>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</si>
  <si>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</si>
  <si>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</si>
  <si>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</si>
  <si>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</si>
  <si>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</si>
  <si>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</si>
  <si>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</si>
  <si>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</si>
  <si>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</si>
  <si>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</si>
  <si>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</si>
  <si>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</si>
  <si>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</si>
  <si>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</si>
  <si>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</si>
  <si>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</si>
  <si>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</si>
  <si>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</si>
  <si>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</si>
  <si>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</si>
  <si>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</si>
  <si>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</si>
  <si>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</si>
  <si>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</si>
  <si>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</si>
  <si>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</si>
  <si>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</si>
  <si>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</si>
  <si>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</si>
  <si>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</si>
  <si>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</si>
  <si>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</si>
  <si>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</si>
  <si>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</si>
  <si>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</si>
  <si>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</si>
  <si>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</si>
  <si>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</si>
  <si>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</si>
  <si>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</si>
  <si>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</si>
  <si>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</si>
  <si>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</si>
  <si>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</si>
  <si>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</si>
  <si>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</si>
  <si>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</si>
  <si>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</si>
  <si>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</si>
  <si>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</si>
  <si>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</si>
  <si>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</si>
  <si>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</si>
  <si>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</si>
  <si>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</si>
  <si>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</si>
  <si>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</si>
  <si>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</si>
  <si>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</si>
  <si>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</si>
  <si>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</si>
  <si>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</si>
  <si>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</si>
  <si>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</si>
  <si>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</si>
  <si>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</si>
  <si>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</si>
  <si>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</si>
  <si>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</si>
  <si>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</si>
  <si>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</si>
  <si>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</si>
  <si>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</si>
  <si>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</si>
  <si>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</si>
  <si>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</si>
  <si>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</si>
  <si>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</si>
  <si>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</si>
  <si>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</si>
  <si>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</si>
  <si>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</si>
  <si>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</si>
  <si>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</si>
  <si>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</si>
  <si>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</si>
  <si>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</si>
  <si>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</si>
  <si>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</si>
  <si>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</si>
  <si>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</si>
  <si>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</si>
  <si>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</si>
  <si>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</si>
  <si>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</si>
  <si>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</si>
  <si>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</si>
  <si>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</si>
  <si>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</si>
  <si>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</si>
  <si>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</si>
  <si>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</si>
  <si>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</si>
  <si>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</si>
  <si>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</si>
  <si>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</si>
  <si>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</si>
  <si>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</si>
  <si>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</si>
  <si>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</si>
  <si>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</si>
  <si>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</si>
  <si>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</si>
  <si>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</si>
  <si>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</si>
  <si>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</si>
  <si>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</si>
  <si>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</si>
  <si>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</si>
  <si>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</si>
  <si>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</si>
  <si>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</si>
  <si>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</si>
  <si>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</si>
  <si>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</si>
  <si>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</si>
  <si>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</si>
  <si>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</si>
  <si>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</si>
  <si>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</si>
  <si>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</si>
  <si>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</si>
  <si>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</si>
  <si>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</si>
  <si>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</si>
  <si>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</si>
  <si>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</si>
  <si>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</si>
  <si>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</si>
  <si>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</si>
  <si>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</si>
  <si>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</si>
  <si>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</si>
  <si>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</si>
  <si>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</si>
  <si>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</si>
  <si>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</si>
  <si>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</si>
  <si>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</si>
  <si>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</si>
  <si>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</si>
  <si>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</si>
  <si>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</si>
  <si>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</si>
  <si>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</si>
  <si>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</si>
  <si>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</si>
  <si>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</si>
  <si>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</si>
  <si>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</si>
  <si>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</si>
  <si>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</si>
  <si>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</si>
  <si>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</si>
  <si>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</si>
  <si>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</si>
  <si>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</si>
  <si>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</si>
  <si>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</si>
  <si>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</si>
  <si>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</si>
  <si>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</si>
  <si>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</si>
  <si>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</si>
  <si>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</si>
  <si>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</si>
  <si>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</si>
  <si>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</si>
  <si>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</si>
  <si>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</si>
  <si>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</si>
  <si>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</si>
  <si>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</si>
  <si>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</si>
  <si>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</si>
  <si>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</si>
  <si>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</si>
  <si>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</si>
  <si>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</si>
  <si>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</si>
  <si>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</si>
  <si>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</si>
  <si>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</si>
  <si>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</si>
  <si>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</si>
  <si>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</si>
  <si>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</si>
  <si>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</si>
  <si>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</si>
  <si>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</si>
  <si>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</si>
  <si>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</si>
  <si>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</si>
  <si>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</si>
  <si>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</si>
  <si>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</si>
  <si>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</si>
  <si>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</si>
  <si>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</si>
  <si>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</si>
  <si>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</si>
  <si>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</si>
  <si>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</si>
  <si>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</si>
  <si>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</si>
  <si>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</si>
  <si>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</si>
  <si>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</si>
  <si>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</si>
  <si>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</si>
  <si>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</si>
  <si>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</si>
  <si>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</si>
  <si>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</si>
  <si>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</si>
  <si>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</si>
  <si>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</si>
  <si>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</si>
  <si>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</si>
  <si>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</si>
  <si>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</si>
  <si>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</si>
  <si>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</si>
  <si>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</si>
  <si>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</si>
  <si>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</si>
  <si>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</si>
  <si>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</si>
  <si>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</si>
  <si>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</si>
  <si>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</si>
  <si>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</si>
  <si>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</si>
  <si>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</si>
  <si>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</si>
  <si>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</si>
  <si>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</si>
  <si>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</si>
  <si>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</si>
  <si>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</si>
  <si>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</si>
  <si>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</si>
  <si>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</si>
  <si>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</si>
  <si>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</si>
  <si>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</si>
  <si>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</si>
  <si>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</si>
  <si>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</si>
  <si>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</si>
  <si>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</si>
  <si>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</si>
  <si>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</si>
  <si>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</si>
  <si>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</si>
  <si>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</si>
  <si>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</si>
  <si>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</si>
  <si>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</si>
  <si>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</si>
  <si>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</si>
  <si>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</si>
  <si>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</si>
  <si>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</si>
  <si>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</si>
  <si>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</si>
  <si>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</si>
  <si>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</si>
  <si>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</si>
  <si>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</si>
  <si>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</si>
  <si>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</si>
  <si>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</si>
  <si>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</si>
  <si>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</si>
  <si>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</si>
  <si>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</si>
  <si>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</si>
  <si>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</si>
  <si>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</si>
  <si>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</si>
  <si>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</si>
  <si>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</si>
  <si>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</si>
  <si>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</si>
  <si>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</si>
  <si>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</si>
  <si>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</si>
  <si>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</si>
  <si>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</si>
  <si>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</si>
  <si>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</si>
  <si>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</si>
  <si>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</si>
  <si>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</si>
  <si>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</si>
  <si>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</si>
  <si>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</si>
  <si>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</si>
  <si>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</si>
  <si>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</si>
  <si>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</si>
  <si>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</si>
  <si>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</si>
  <si>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</si>
  <si>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</si>
  <si>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</si>
  <si>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</si>
  <si>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</si>
  <si>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</si>
  <si>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</si>
  <si>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</si>
  <si>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</si>
  <si>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</si>
  <si>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</si>
  <si>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</si>
  <si>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</si>
  <si>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</si>
  <si>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</si>
  <si>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</si>
  <si>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</si>
  <si>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</si>
  <si>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</si>
  <si>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</si>
  <si>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</si>
  <si>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</si>
  <si>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</si>
  <si>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</si>
  <si>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</si>
  <si>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</si>
  <si>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</si>
  <si>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</si>
  <si>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</si>
  <si>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</si>
  <si>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</si>
  <si>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</si>
  <si>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</si>
  <si>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</si>
  <si>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</si>
  <si>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</si>
  <si>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</si>
  <si>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</si>
  <si>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</si>
  <si>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</si>
  <si>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</si>
  <si>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</si>
  <si>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</si>
  <si>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</si>
  <si>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</si>
  <si>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</si>
  <si>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</si>
  <si>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</si>
  <si>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</si>
  <si>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</si>
  <si>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</si>
  <si>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</si>
  <si>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</si>
  <si>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</si>
  <si>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</si>
  <si>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</si>
  <si>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</si>
  <si>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</si>
  <si>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</si>
  <si>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</si>
  <si>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</si>
  <si>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</si>
  <si>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</si>
  <si>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</si>
  <si>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</si>
  <si>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</si>
  <si>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</si>
  <si>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</si>
  <si>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</si>
  <si>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</si>
  <si>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</si>
  <si>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</si>
  <si>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</si>
  <si>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</si>
  <si>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</si>
  <si>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</si>
  <si>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</si>
  <si>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</si>
  <si>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</si>
  <si>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</si>
  <si>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</si>
  <si>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</si>
  <si>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</si>
  <si>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</si>
  <si>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</si>
  <si>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</si>
  <si>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</si>
  <si>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</si>
  <si>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</si>
  <si>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</si>
  <si>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</si>
  <si>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</si>
  <si>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</si>
  <si>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</si>
  <si>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</si>
  <si>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</si>
  <si>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</si>
  <si>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</si>
  <si>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</si>
  <si>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</si>
  <si>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</si>
  <si>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</si>
  <si>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</si>
  <si>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</si>
  <si>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</si>
  <si>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</si>
  <si>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</si>
  <si>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</si>
  <si>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</si>
  <si>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</si>
  <si>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</si>
  <si>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</si>
  <si>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</si>
  <si>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</si>
  <si>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</si>
  <si>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</si>
  <si>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</si>
  <si>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</si>
  <si>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</si>
  <si>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</si>
  <si>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</si>
  <si>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</si>
  <si>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</si>
  <si>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</si>
  <si>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</si>
  <si>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</si>
  <si>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</si>
  <si>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</si>
  <si>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</si>
  <si>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</si>
  <si>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</si>
  <si>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</si>
  <si>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</si>
  <si>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</si>
  <si>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</si>
  <si>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</si>
  <si>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</si>
  <si>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</si>
  <si>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</si>
  <si>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</si>
  <si>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</si>
  <si>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</si>
  <si>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</si>
  <si>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</si>
  <si>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</si>
  <si>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</si>
  <si>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</si>
  <si>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</si>
  <si>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</si>
  <si>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</si>
  <si>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</si>
  <si>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</si>
  <si>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</si>
  <si>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</si>
  <si>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</si>
  <si>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</si>
  <si>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</si>
  <si>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</si>
  <si>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</si>
  <si>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</si>
  <si>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</si>
  <si>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</si>
  <si>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</si>
  <si>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</si>
  <si>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</si>
  <si>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</si>
  <si>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</si>
  <si>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</si>
  <si>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</si>
  <si>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</si>
  <si>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</si>
  <si>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</si>
  <si>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</si>
  <si>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</si>
  <si>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</si>
  <si>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</si>
  <si>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</si>
  <si>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</si>
  <si>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</si>
  <si>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</si>
  <si>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</si>
  <si>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</si>
  <si>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</si>
  <si>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</si>
  <si>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</si>
  <si>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</si>
  <si>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</si>
  <si>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</si>
  <si>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</si>
  <si>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</si>
  <si>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</si>
  <si>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</si>
  <si>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</si>
  <si>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</si>
  <si>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</si>
  <si>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</si>
  <si>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</si>
  <si>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</si>
  <si>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</si>
  <si>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</si>
  <si>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</si>
  <si>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</si>
  <si>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</si>
  <si>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</si>
  <si>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</si>
  <si>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</si>
  <si>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</si>
  <si>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</si>
  <si>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</si>
  <si>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</si>
  <si>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</si>
  <si>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</si>
  <si>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</si>
  <si>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</si>
  <si>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</si>
  <si>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</si>
  <si>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</si>
  <si>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</si>
  <si>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</si>
  <si>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</si>
  <si>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</si>
  <si>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</si>
  <si>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</si>
  <si>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</si>
  <si>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</si>
  <si>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</si>
  <si>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</si>
  <si>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</si>
  <si>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</si>
  <si>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</si>
  <si>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</si>
  <si>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</si>
  <si>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</si>
  <si>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</si>
  <si>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</si>
  <si>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</si>
  <si>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</si>
  <si>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</si>
  <si>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</si>
  <si>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</si>
  <si>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</si>
  <si>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</si>
  <si>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</si>
  <si>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</si>
  <si>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</si>
  <si>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</si>
  <si>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</si>
  <si>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</si>
  <si>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</si>
  <si>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</si>
  <si>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</si>
  <si>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</si>
  <si>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</si>
  <si>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</si>
  <si>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</si>
  <si>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</si>
  <si>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</si>
  <si>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</si>
  <si>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</si>
  <si>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</si>
  <si>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</si>
  <si>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</si>
  <si>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</si>
  <si>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</si>
  <si>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</si>
  <si>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</si>
  <si>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</si>
  <si>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</si>
  <si>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</si>
  <si>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</si>
  <si>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</si>
  <si>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</si>
  <si>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</si>
  <si>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</si>
  <si>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</si>
  <si>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</si>
  <si>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</si>
  <si>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</si>
  <si>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</si>
  <si>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</si>
  <si>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</si>
  <si>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</si>
  <si>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</si>
  <si>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</si>
  <si>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</si>
  <si>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</si>
  <si>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</si>
  <si>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</si>
  <si>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</si>
  <si>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</si>
  <si>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</si>
  <si>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</si>
  <si>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</si>
  <si>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</si>
  <si>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</si>
  <si>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</si>
  <si>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</si>
  <si>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</si>
  <si>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</si>
  <si>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</si>
  <si>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</si>
  <si>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</si>
  <si>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</si>
  <si>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</si>
  <si>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</si>
  <si>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</si>
  <si>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</si>
  <si>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</si>
  <si>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</si>
  <si>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</si>
  <si>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</si>
  <si>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</si>
  <si>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</si>
  <si>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</si>
  <si>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</si>
  <si>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</si>
  <si>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</si>
  <si>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</si>
  <si>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</si>
  <si>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</si>
  <si>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</si>
  <si>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</si>
  <si>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</si>
  <si>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</si>
  <si>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</si>
  <si>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</si>
  <si>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</si>
  <si>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</si>
  <si>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</si>
  <si>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</si>
  <si>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</si>
  <si>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</si>
  <si>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</si>
  <si>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</si>
  <si>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</si>
  <si>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</si>
  <si>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</si>
  <si>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</si>
  <si>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</si>
  <si>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</si>
  <si>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</si>
  <si>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</si>
  <si>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</si>
  <si>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</si>
  <si>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</si>
  <si>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</si>
  <si>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</si>
  <si>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</si>
  <si>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</si>
  <si>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</si>
  <si>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</si>
  <si>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</si>
  <si>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</si>
  <si>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</si>
  <si>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</si>
  <si>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</si>
  <si>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</si>
  <si>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</si>
  <si>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</si>
  <si>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</si>
  <si>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</si>
  <si>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</si>
  <si>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</si>
  <si>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</si>
  <si>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</si>
  <si>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</si>
  <si>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</si>
  <si>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</si>
  <si>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</si>
  <si>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</si>
  <si>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</si>
  <si>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</si>
  <si>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</si>
  <si>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</si>
  <si>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</si>
  <si>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</si>
  <si>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</si>
  <si>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</si>
  <si>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</si>
  <si>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</si>
  <si>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</si>
  <si>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</si>
  <si>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</si>
  <si>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</si>
  <si>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</si>
  <si>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</si>
  <si>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</si>
  <si>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</si>
  <si>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</si>
  <si>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</si>
  <si>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</si>
  <si>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</si>
  <si>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</si>
  <si>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</si>
  <si>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</si>
  <si>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</si>
  <si>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</si>
  <si>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</si>
  <si>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</si>
  <si>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</si>
  <si>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</si>
  <si>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</si>
  <si>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</si>
  <si>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</si>
  <si>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</si>
  <si>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</si>
  <si>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</si>
  <si>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</si>
  <si>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</si>
  <si>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</si>
  <si>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</si>
  <si>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</si>
  <si>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</si>
  <si>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</si>
  <si>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</si>
  <si>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</si>
  <si>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</si>
  <si>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</si>
  <si>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</si>
  <si>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</si>
  <si>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</si>
  <si>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</si>
  <si>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</si>
  <si>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</si>
  <si>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</si>
  <si>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</si>
  <si>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</si>
  <si>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</si>
  <si>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</si>
  <si>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</si>
  <si>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</si>
  <si>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</si>
  <si>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</si>
  <si>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</si>
  <si>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</si>
  <si>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</si>
  <si>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</si>
  <si>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</si>
  <si>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</si>
  <si>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</si>
  <si>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</si>
  <si>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</si>
  <si>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</si>
  <si>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</si>
  <si>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</si>
  <si>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</si>
  <si>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</si>
  <si>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</si>
  <si>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</si>
  <si>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</si>
  <si>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</si>
  <si>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</si>
  <si>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</si>
  <si>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</si>
  <si>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</si>
  <si>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</si>
  <si>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</si>
  <si>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</si>
  <si>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</si>
  <si>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</si>
  <si>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</si>
  <si>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</si>
  <si>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</si>
  <si>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</si>
  <si>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</si>
  <si>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</si>
  <si>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</si>
  <si>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</si>
  <si>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</si>
  <si>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</si>
  <si>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</si>
  <si>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</si>
  <si>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</si>
  <si>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</si>
  <si>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</si>
  <si>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</si>
  <si>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</si>
  <si>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</si>
  <si>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</si>
  <si>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</si>
  <si>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</si>
  <si>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</si>
  <si>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</si>
  <si>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</si>
  <si>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</si>
  <si>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</si>
  <si>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</si>
  <si>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</si>
  <si>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</si>
  <si>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</si>
  <si>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</si>
  <si>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</si>
  <si>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</si>
  <si>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</si>
  <si>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</si>
  <si>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</si>
  <si>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</si>
  <si>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</si>
  <si>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</si>
  <si>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</si>
  <si>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</si>
  <si>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</si>
  <si>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</si>
  <si>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</si>
  <si>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</si>
  <si>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</si>
  <si>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</si>
  <si>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</si>
  <si>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</si>
  <si>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</si>
  <si>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</si>
  <si>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</si>
  <si>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</si>
  <si>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</si>
  <si>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</si>
  <si>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</si>
  <si>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</si>
  <si>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</si>
  <si>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</si>
  <si>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</si>
  <si>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</si>
  <si>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</si>
  <si>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</si>
  <si>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</si>
  <si>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</si>
  <si>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</si>
  <si>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</si>
  <si>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</si>
  <si>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</si>
  <si>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</si>
  <si>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</si>
  <si>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</si>
  <si>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</si>
  <si>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</si>
  <si>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</si>
  <si>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</si>
  <si>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</si>
  <si>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</si>
  <si>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</si>
  <si>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</si>
  <si>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</si>
  <si>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</si>
  <si>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</si>
  <si>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</si>
  <si>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</si>
  <si>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</si>
  <si>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</si>
  <si>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</si>
  <si>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</si>
  <si>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</si>
  <si>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</si>
  <si>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</si>
  <si>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</si>
  <si>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</si>
  <si>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</si>
  <si>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</si>
  <si>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</si>
  <si>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</si>
  <si>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</si>
  <si>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</si>
  <si>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</si>
  <si>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</si>
  <si>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</si>
  <si>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</si>
  <si>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</si>
  <si>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</si>
  <si>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</si>
  <si>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</si>
  <si>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</si>
  <si>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</si>
  <si>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</si>
  <si>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</si>
  <si>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</si>
  <si>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</si>
  <si>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</si>
  <si>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</si>
  <si>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</si>
  <si>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</si>
  <si>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</si>
  <si>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</si>
  <si>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</si>
  <si>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</si>
  <si>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</si>
  <si>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</si>
  <si>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</si>
  <si>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</si>
  <si>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</si>
  <si>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</si>
  <si>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</si>
  <si>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</si>
  <si>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</si>
  <si>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</si>
  <si>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</si>
  <si>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</si>
  <si>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</si>
  <si>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</si>
  <si>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</si>
  <si>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</si>
  <si>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</si>
  <si>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</si>
  <si>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</si>
  <si>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</si>
  <si>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</si>
  <si>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</si>
  <si>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</si>
  <si>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</si>
  <si>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</si>
  <si>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</si>
  <si>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</si>
  <si>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</si>
  <si>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</si>
  <si>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</si>
  <si>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</si>
  <si>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</si>
  <si>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</si>
  <si>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</si>
  <si>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</si>
  <si>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</si>
  <si>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</si>
  <si>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</si>
  <si>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</si>
  <si>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</si>
  <si>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</si>
  <si>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</si>
  <si>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</si>
  <si>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</si>
  <si>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</si>
  <si>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</si>
  <si>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</si>
  <si>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</si>
  <si>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</si>
  <si>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</si>
  <si>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</si>
  <si>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</si>
  <si>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</si>
  <si>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</si>
  <si>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</si>
  <si>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</si>
  <si>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</si>
  <si>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</si>
  <si>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</si>
  <si>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</si>
  <si>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</si>
  <si>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</si>
  <si>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</si>
  <si>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</si>
  <si>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</si>
  <si>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</si>
  <si>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</si>
  <si>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</si>
  <si>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</si>
  <si>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</si>
  <si>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</si>
  <si>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</si>
  <si>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</si>
  <si>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</si>
  <si>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</si>
  <si>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</si>
  <si>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</si>
  <si>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</si>
  <si>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</si>
  <si>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</si>
  <si>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</si>
  <si>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</si>
  <si>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</si>
  <si>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</si>
  <si>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</si>
  <si>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</si>
  <si>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</si>
  <si>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</si>
  <si>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</si>
  <si>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</si>
  <si>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</si>
  <si>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</si>
  <si>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</si>
  <si>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</si>
  <si>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</si>
  <si>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</si>
  <si>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</si>
  <si>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</si>
  <si>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</si>
  <si>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</si>
  <si>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</si>
  <si>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</si>
  <si>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</si>
  <si>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</si>
  <si>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</si>
  <si>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</si>
  <si>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</si>
  <si>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</si>
  <si>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</si>
  <si>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</si>
  <si>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</si>
  <si>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</si>
  <si>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</si>
  <si>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</si>
  <si>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</si>
  <si>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</si>
  <si>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</si>
  <si>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</si>
  <si>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</si>
  <si>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</si>
  <si>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</si>
  <si>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</si>
  <si>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</si>
  <si>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</si>
  <si>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</si>
  <si>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</si>
  <si>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</si>
  <si>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</si>
  <si>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</si>
  <si>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</si>
  <si>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</si>
  <si>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</si>
  <si>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</si>
  <si>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</si>
  <si>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</si>
  <si>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</si>
  <si>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</si>
  <si>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</si>
  <si>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</si>
  <si>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</si>
  <si>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</si>
  <si>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</si>
  <si>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</si>
  <si>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</si>
  <si>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</si>
  <si>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</si>
  <si>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</si>
  <si>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</si>
  <si>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</si>
  <si>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</si>
  <si>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</si>
  <si>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</si>
  <si>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</si>
  <si>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</si>
  <si>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</si>
  <si>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</si>
  <si>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</si>
  <si>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</si>
  <si>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</si>
  <si>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</si>
  <si>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</si>
  <si>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</si>
  <si>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</si>
  <si>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</si>
  <si>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</si>
  <si>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</si>
  <si>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</si>
  <si>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</si>
  <si>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</si>
  <si>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</si>
  <si>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</si>
  <si>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</si>
  <si>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</si>
  <si>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</si>
  <si>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</si>
  <si>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</si>
  <si>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</si>
  <si>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</si>
  <si>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</si>
  <si>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</si>
  <si>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</si>
  <si>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</si>
  <si>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</si>
  <si>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</si>
  <si>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</si>
  <si>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</si>
  <si>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</si>
  <si>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</si>
  <si>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</si>
  <si>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</si>
  <si>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</si>
  <si>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</si>
  <si>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</si>
  <si>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</si>
  <si>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</si>
  <si>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</si>
  <si>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</si>
  <si>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</si>
  <si>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</si>
  <si>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</si>
  <si>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</si>
  <si>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</si>
  <si>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</si>
  <si>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</si>
  <si>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</si>
  <si>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</si>
  <si>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</si>
  <si>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</si>
  <si>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</si>
  <si>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</si>
  <si>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</si>
  <si>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</si>
  <si>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</si>
  <si>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</si>
  <si>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</si>
  <si>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</si>
  <si>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</si>
  <si>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</si>
  <si>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</si>
  <si>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</si>
  <si>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</si>
  <si>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</si>
  <si>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</si>
  <si>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</si>
  <si>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</si>
  <si>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</si>
  <si>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</si>
  <si>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</si>
  <si>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</si>
  <si>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</si>
  <si>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</si>
  <si>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</si>
  <si>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</si>
  <si>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</si>
  <si>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</si>
  <si>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</si>
  <si>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</si>
  <si>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</si>
  <si>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</si>
  <si>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</si>
  <si>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</si>
  <si>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</si>
  <si>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</si>
  <si>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</si>
  <si>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</si>
  <si>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</si>
  <si>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</si>
  <si>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</si>
  <si>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</si>
  <si>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</si>
  <si>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</si>
  <si>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</si>
  <si>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</si>
  <si>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</si>
  <si>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</si>
  <si>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</si>
  <si>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</si>
  <si>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</si>
  <si>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</si>
  <si>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</si>
  <si>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</si>
  <si>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</si>
  <si>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</si>
  <si>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</si>
  <si>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</si>
  <si>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</si>
  <si>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</si>
  <si>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</si>
  <si>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</si>
  <si>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</si>
  <si>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</si>
  <si>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</si>
  <si>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</si>
  <si>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</si>
  <si>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</si>
  <si>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</si>
  <si>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</si>
  <si>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</si>
  <si>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</si>
  <si>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</si>
  <si>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</si>
  <si>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</si>
  <si>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</si>
  <si>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</si>
  <si>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</si>
  <si>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</si>
  <si>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</si>
  <si>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</si>
  <si>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</si>
  <si>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</si>
  <si>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</si>
  <si>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</si>
  <si>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</si>
  <si>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</si>
  <si>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</si>
  <si>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</si>
  <si>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</si>
  <si>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</si>
  <si>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</si>
  <si>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</si>
  <si>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</si>
  <si>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</si>
  <si>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</si>
  <si>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</si>
  <si>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</si>
  <si>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</si>
  <si>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</si>
  <si>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</si>
  <si>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</si>
  <si>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</si>
  <si>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</si>
  <si>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</si>
  <si>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</si>
  <si>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</si>
  <si>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</si>
  <si>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</si>
  <si>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</si>
  <si>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</si>
  <si>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</si>
  <si>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</si>
  <si>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</si>
  <si>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</si>
  <si>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</si>
  <si>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</si>
  <si>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</si>
  <si>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</si>
  <si>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</si>
  <si>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</si>
  <si>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</si>
  <si>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</si>
  <si>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</si>
  <si>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</si>
  <si>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</si>
  <si>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</si>
  <si>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</si>
  <si>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</si>
  <si>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</si>
  <si>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</si>
  <si>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</si>
  <si>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</si>
  <si>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</si>
  <si>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</si>
  <si>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</si>
  <si>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</si>
  <si>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</si>
  <si>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</si>
  <si>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</si>
  <si>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</si>
  <si>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</si>
  <si>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</si>
  <si>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</si>
  <si>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</si>
  <si>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</si>
  <si>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</si>
  <si>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</si>
  <si>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</si>
  <si>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</si>
  <si>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</si>
  <si>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</si>
  <si>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</si>
  <si>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</si>
  <si>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</si>
  <si>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</si>
  <si>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</si>
  <si>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</si>
  <si>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</si>
  <si>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</si>
  <si>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</si>
  <si>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</si>
  <si>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</si>
  <si>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</si>
  <si>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</si>
  <si>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</si>
  <si>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</si>
  <si>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</si>
  <si>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</si>
  <si>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</si>
  <si>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</si>
  <si>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</si>
  <si>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</si>
  <si>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</si>
  <si>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</si>
  <si>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</si>
  <si>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</si>
  <si>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</si>
  <si>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</si>
  <si>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</si>
  <si>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</si>
  <si>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</si>
  <si>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</si>
  <si>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</si>
  <si>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</si>
  <si>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</si>
  <si>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</si>
  <si>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</si>
  <si>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</si>
  <si>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</si>
  <si>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</si>
  <si>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</si>
  <si>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</si>
  <si>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</si>
  <si>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</si>
  <si>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</si>
  <si>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</si>
  <si>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</si>
  <si>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</si>
  <si>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</si>
  <si>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</si>
  <si>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</si>
  <si>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</si>
  <si>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</si>
  <si>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</si>
  <si>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</si>
  <si>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</si>
  <si>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</si>
  <si>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</si>
  <si>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</si>
  <si>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</si>
  <si>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</si>
  <si>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</si>
  <si>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</si>
  <si>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</si>
  <si>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</si>
  <si>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</si>
  <si>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</si>
  <si>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</si>
  <si>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</si>
  <si>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</si>
  <si>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</si>
  <si>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</si>
  <si>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</si>
  <si>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</si>
  <si>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</si>
  <si>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</si>
  <si>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</si>
  <si>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</si>
  <si>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</si>
  <si>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</si>
  <si>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</si>
  <si>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</si>
  <si>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</si>
  <si>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</si>
  <si>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</si>
  <si>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</si>
  <si>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</si>
  <si>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</si>
  <si>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</si>
  <si>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</si>
  <si>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</si>
  <si>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</si>
  <si>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</si>
  <si>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</si>
  <si>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</si>
  <si>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</si>
  <si>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</si>
  <si>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</si>
  <si>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</si>
  <si>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</si>
  <si>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</si>
  <si>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</si>
  <si>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</si>
  <si>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</si>
  <si>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</si>
  <si>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</si>
  <si>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</si>
  <si>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</si>
  <si>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</si>
  <si>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</si>
  <si>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</si>
  <si>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</si>
  <si>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</si>
  <si>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</si>
  <si>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</si>
  <si>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</si>
  <si>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</si>
  <si>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</si>
  <si>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</si>
  <si>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</si>
  <si>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</si>
  <si>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</si>
  <si>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</si>
  <si>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</si>
  <si>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</si>
  <si>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</si>
  <si>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</si>
  <si>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</si>
  <si>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</si>
  <si>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</si>
  <si>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</si>
  <si>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</si>
  <si>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</si>
  <si>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</si>
  <si>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</si>
  <si>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</si>
  <si>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</si>
  <si>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</si>
  <si>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</si>
  <si>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</si>
  <si>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</si>
  <si>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</si>
  <si>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</si>
  <si>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</si>
  <si>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</si>
  <si>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</si>
  <si>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</si>
  <si>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</si>
  <si>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</si>
  <si>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</si>
  <si>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</si>
  <si>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</si>
  <si>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</si>
  <si>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</si>
  <si>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</si>
  <si>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</si>
  <si>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</si>
  <si>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</si>
  <si>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</si>
  <si>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</si>
  <si>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</si>
  <si>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</si>
  <si>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</si>
  <si>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</si>
  <si>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</si>
  <si>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</si>
  <si>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</si>
  <si>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</si>
  <si>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</si>
  <si>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</si>
  <si>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</si>
  <si>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</si>
  <si>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</si>
  <si>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</si>
  <si>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</si>
  <si>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</si>
  <si>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</si>
  <si>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</si>
  <si>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</si>
  <si>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</si>
  <si>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</si>
  <si>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</si>
  <si>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</si>
  <si>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</si>
  <si>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</si>
  <si>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</si>
  <si>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</si>
  <si>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</si>
  <si>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</si>
  <si>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</si>
  <si>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</si>
  <si>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</si>
  <si>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</si>
  <si>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</si>
  <si>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</si>
  <si>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</si>
  <si>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</si>
  <si>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</si>
  <si>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</si>
  <si>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</si>
  <si>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</si>
  <si>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</si>
  <si>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</si>
  <si>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</si>
  <si>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</si>
  <si>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</si>
  <si>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</si>
  <si>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</si>
  <si>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</si>
  <si>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</si>
  <si>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</si>
  <si>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</si>
  <si>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</si>
  <si>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</si>
  <si>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</si>
  <si>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</si>
  <si>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</si>
  <si>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</si>
  <si>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</si>
  <si>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</si>
  <si>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</si>
  <si>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</si>
  <si>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</si>
  <si>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</si>
  <si>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</si>
  <si>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</si>
  <si>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</si>
  <si>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</si>
  <si>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</si>
  <si>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</si>
  <si>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</si>
  <si>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</si>
  <si>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</si>
  <si>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</si>
  <si>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</si>
  <si>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</si>
  <si>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</si>
  <si>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</si>
  <si>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</si>
  <si>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</si>
  <si>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</si>
  <si>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</si>
  <si>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</si>
  <si>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</si>
  <si>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</si>
  <si>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</si>
  <si>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</si>
  <si>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</si>
  <si>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</si>
  <si>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</si>
  <si>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</si>
  <si>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</si>
  <si>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</si>
  <si>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</si>
  <si>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</si>
  <si>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</si>
  <si>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</si>
  <si>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</si>
  <si>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</si>
  <si>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</si>
  <si>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</si>
  <si>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</si>
  <si>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</si>
  <si>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</si>
  <si>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</si>
  <si>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</si>
  <si>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</si>
  <si>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</si>
  <si>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</si>
  <si>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</si>
  <si>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</si>
  <si>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</si>
  <si>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</si>
  <si>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</si>
  <si>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</si>
  <si>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</si>
  <si>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</si>
  <si>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</si>
  <si>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</si>
  <si>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</si>
  <si>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</si>
  <si>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</si>
  <si>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</si>
  <si>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</si>
  <si>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</si>
  <si>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</si>
  <si>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</si>
  <si>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</si>
  <si>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</si>
  <si>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</si>
  <si>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</si>
  <si>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</si>
  <si>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</si>
  <si>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</si>
  <si>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</si>
  <si>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</si>
  <si>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</si>
  <si>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</si>
  <si>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</si>
  <si>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</si>
  <si>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</si>
  <si>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</si>
  <si>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</si>
  <si>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</si>
  <si>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</si>
  <si>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</si>
  <si>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</si>
  <si>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</si>
  <si>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</si>
  <si>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</si>
  <si>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</si>
  <si>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</si>
  <si>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</si>
  <si>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</si>
  <si>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</si>
  <si>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</si>
  <si>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</si>
  <si>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</si>
  <si>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</si>
  <si>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</si>
  <si>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</si>
  <si>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</si>
  <si>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</si>
  <si>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</si>
  <si>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</si>
  <si>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</si>
  <si>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</si>
  <si>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</si>
  <si>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</si>
  <si>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</si>
  <si>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</si>
  <si>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</si>
  <si>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</si>
  <si>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</si>
  <si>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</si>
  <si>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</si>
  <si>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</si>
  <si>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</si>
  <si>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</si>
  <si>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</si>
  <si>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</si>
  <si>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</si>
  <si>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</si>
  <si>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</si>
  <si>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</si>
  <si>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</si>
  <si>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</si>
  <si>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</si>
  <si>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</si>
  <si>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</si>
  <si>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</si>
  <si>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</si>
  <si>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</si>
  <si>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</si>
  <si>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</si>
  <si>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</si>
  <si>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</si>
  <si>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</si>
  <si>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</si>
  <si>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</si>
  <si>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</si>
  <si>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</si>
  <si>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</si>
  <si>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</si>
  <si>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</si>
  <si>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</si>
  <si>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</si>
  <si>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</si>
  <si>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</si>
  <si>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</si>
  <si>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</si>
  <si>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</si>
  <si>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</si>
  <si>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</si>
  <si>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</si>
  <si>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</si>
  <si>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</si>
  <si>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</si>
  <si>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</si>
  <si>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</si>
  <si>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</si>
  <si>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</si>
  <si>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</si>
  <si>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</si>
  <si>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</si>
  <si>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</si>
  <si>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</si>
  <si>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</si>
  <si>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</si>
  <si>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</si>
  <si>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</si>
  <si>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</si>
  <si>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</si>
  <si>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</si>
  <si>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</si>
  <si>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</si>
  <si>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</si>
  <si>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</si>
  <si>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</si>
  <si>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</si>
  <si>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</si>
  <si>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</si>
  <si>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</si>
  <si>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</si>
  <si>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</si>
  <si>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</si>
  <si>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</si>
  <si>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</si>
  <si>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</si>
  <si>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</si>
  <si>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</si>
  <si>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</si>
  <si>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</si>
  <si>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</si>
  <si>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</si>
  <si>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</si>
  <si>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</si>
  <si>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</si>
  <si>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</si>
  <si>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</si>
  <si>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</si>
  <si>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</si>
  <si>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</si>
  <si>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</si>
  <si>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</si>
  <si>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</si>
  <si>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</si>
  <si>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</si>
  <si>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</si>
  <si>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</si>
  <si>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</si>
  <si>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</si>
  <si>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</si>
  <si>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</si>
  <si>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</si>
  <si>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</si>
  <si>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</si>
  <si>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</si>
  <si>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</si>
  <si>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</si>
  <si>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</si>
  <si>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</si>
  <si>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</si>
  <si>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</si>
  <si>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</si>
  <si>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</si>
  <si>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</si>
  <si>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</si>
  <si>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</si>
  <si>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</si>
  <si>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</si>
  <si>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</si>
  <si>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</si>
  <si>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</si>
  <si>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</si>
  <si>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</si>
  <si>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</si>
  <si>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</si>
  <si>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</si>
  <si>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</si>
  <si>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</si>
  <si>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</si>
  <si>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</si>
  <si>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</si>
  <si>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</si>
  <si>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</si>
  <si>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</si>
  <si>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</si>
  <si>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</si>
  <si>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</si>
  <si>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</si>
  <si>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</si>
  <si>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</si>
  <si>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</si>
  <si>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</si>
  <si>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</si>
  <si>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</si>
  <si>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</si>
  <si>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</si>
  <si>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</si>
  <si>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</si>
  <si>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</si>
  <si>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</si>
  <si>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</si>
  <si>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</si>
  <si>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</si>
  <si>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</si>
  <si>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</si>
  <si>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</si>
  <si>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</si>
  <si>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</si>
  <si>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</si>
  <si>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</si>
  <si>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</si>
  <si>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</si>
  <si>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</si>
  <si>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</si>
  <si>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</si>
  <si>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</si>
  <si>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</si>
  <si>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</si>
  <si>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</si>
  <si>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</si>
  <si>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</si>
  <si>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</si>
  <si>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</si>
  <si>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</si>
  <si>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</si>
  <si>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</si>
  <si>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</si>
  <si>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</si>
  <si>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</si>
  <si>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</si>
  <si>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</si>
  <si>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</si>
  <si>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</si>
  <si>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</si>
  <si>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</si>
  <si>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</si>
  <si>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</si>
  <si>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</si>
  <si>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</si>
  <si>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</si>
  <si>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</si>
  <si>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</si>
  <si>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</si>
  <si>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</si>
  <si>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</si>
  <si>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</si>
  <si>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</si>
  <si>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</si>
  <si>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</si>
  <si>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</si>
  <si>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</si>
  <si>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</si>
  <si>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</si>
  <si>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</si>
  <si>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</si>
  <si>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</si>
  <si>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</si>
  <si>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</si>
  <si>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</si>
  <si>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</si>
  <si>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</si>
  <si>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</si>
  <si>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</si>
  <si>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</si>
  <si>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</si>
  <si>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</si>
  <si>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</si>
  <si>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</si>
  <si>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</si>
  <si>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</si>
  <si>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</si>
  <si>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</si>
  <si>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</si>
  <si>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</si>
  <si>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</si>
  <si>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</si>
  <si>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</si>
  <si>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</si>
  <si>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</si>
  <si>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</si>
  <si>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</si>
  <si>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</si>
  <si>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</si>
  <si>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</si>
  <si>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</si>
  <si>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</si>
  <si>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</si>
  <si>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</si>
  <si>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</si>
  <si>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</si>
  <si>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</si>
  <si>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</si>
  <si>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</si>
  <si>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</si>
  <si>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</si>
  <si>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</si>
  <si>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</si>
  <si>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</si>
  <si>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</si>
  <si>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</si>
  <si>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</si>
  <si>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</si>
  <si>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</si>
  <si>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</si>
  <si>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</si>
  <si>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</si>
  <si>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</si>
  <si>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</si>
  <si>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</si>
  <si>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</si>
  <si>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</si>
  <si>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</si>
  <si>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</si>
  <si>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</si>
  <si>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</si>
  <si>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</si>
  <si>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</si>
  <si>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</si>
  <si>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</si>
  <si>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</si>
  <si>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</si>
  <si>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</si>
  <si>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</si>
  <si>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</si>
  <si>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</si>
  <si>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</si>
  <si>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</si>
  <si>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</si>
  <si>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</si>
  <si>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</si>
  <si>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</si>
  <si>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</si>
  <si>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</si>
  <si>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</si>
  <si>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</si>
  <si>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</si>
  <si>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</si>
  <si>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</si>
  <si>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</si>
  <si>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</si>
  <si>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</si>
  <si>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</si>
  <si>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</si>
  <si>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</si>
  <si>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</si>
  <si>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</si>
  <si>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</si>
  <si>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</si>
  <si>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</si>
  <si>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</si>
  <si>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</si>
  <si>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</si>
  <si>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</si>
  <si>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</si>
  <si>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</si>
  <si>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</si>
  <si>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</si>
  <si>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</si>
  <si>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</si>
  <si>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</si>
  <si>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</si>
  <si>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</si>
  <si>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</si>
  <si>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</si>
  <si>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</si>
  <si>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</si>
  <si>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</si>
  <si>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</si>
  <si>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</si>
  <si>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</si>
  <si>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</si>
  <si>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</si>
  <si>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</si>
  <si>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</si>
  <si>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</si>
  <si>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</si>
  <si>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</si>
  <si>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</si>
  <si>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</si>
  <si>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</si>
  <si>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</si>
  <si>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</si>
  <si>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</si>
  <si>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</si>
  <si>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</si>
  <si>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</si>
  <si>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</si>
  <si>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</si>
  <si>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</si>
  <si>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</si>
  <si>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</si>
  <si>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</si>
  <si>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</si>
  <si>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</si>
  <si>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</si>
  <si>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</si>
  <si>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</si>
  <si>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</si>
  <si>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</si>
  <si>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</si>
  <si>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</si>
  <si>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</si>
  <si>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</si>
  <si>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</si>
  <si>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</si>
  <si>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</si>
  <si>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</si>
  <si>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</si>
  <si>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</si>
  <si>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</si>
  <si>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</si>
  <si>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</si>
  <si>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</si>
  <si>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</si>
  <si>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</si>
  <si>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</si>
  <si>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</si>
  <si>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</si>
  <si>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</si>
  <si>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</si>
  <si>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</si>
  <si>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</si>
  <si>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</si>
  <si>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</si>
  <si>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</si>
  <si>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</si>
  <si>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</si>
  <si>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</si>
  <si>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</si>
  <si>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</si>
  <si>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</si>
  <si>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</si>
  <si>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</si>
  <si>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</si>
  <si>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</si>
  <si>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</si>
  <si>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</si>
  <si>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</si>
  <si>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</si>
  <si>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</si>
  <si>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</si>
  <si>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</si>
  <si>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</si>
  <si>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</si>
  <si>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</si>
  <si>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</si>
  <si>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</si>
  <si>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</si>
  <si>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</si>
  <si>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</si>
  <si>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</si>
  <si>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</si>
  <si>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</si>
  <si>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</si>
  <si>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</si>
  <si>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</si>
  <si>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</si>
  <si>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</si>
  <si>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</si>
  <si>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</si>
  <si>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</si>
  <si>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</si>
  <si>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</si>
  <si>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</si>
  <si>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</si>
  <si>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</si>
  <si>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</si>
  <si>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</si>
  <si>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</si>
  <si>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</si>
  <si>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</si>
  <si>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</si>
  <si>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</si>
  <si>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</si>
  <si>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</si>
  <si>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</si>
  <si>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</si>
  <si>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</si>
  <si>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</si>
  <si>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</si>
  <si>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</si>
  <si>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</si>
  <si>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</si>
  <si>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</si>
  <si>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</si>
  <si>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</si>
  <si>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</si>
  <si>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</si>
  <si>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</si>
  <si>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</si>
  <si>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</si>
  <si>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</si>
  <si>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</si>
  <si>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</si>
  <si>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</si>
  <si>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</si>
  <si>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</si>
  <si>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</si>
  <si>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</si>
  <si>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</si>
  <si>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</si>
  <si>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</si>
  <si>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</si>
  <si>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</si>
  <si>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</si>
  <si>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</si>
  <si>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</si>
  <si>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</si>
  <si>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</si>
  <si>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</si>
  <si>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</si>
  <si>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</si>
  <si>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</si>
  <si>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</si>
  <si>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</si>
  <si>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</si>
  <si>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</si>
  <si>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</si>
  <si>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</si>
  <si>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</si>
  <si>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</si>
  <si>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</si>
  <si>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</si>
  <si>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</si>
  <si>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</si>
  <si>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</si>
  <si>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</si>
  <si>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</si>
  <si>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</si>
  <si>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</si>
  <si>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</si>
  <si>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</si>
  <si>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</si>
  <si>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</si>
  <si>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</si>
  <si>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</si>
  <si>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</si>
  <si>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</si>
  <si>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</si>
  <si>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</si>
  <si>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</si>
  <si>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</si>
  <si>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</si>
  <si>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</si>
  <si>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</si>
  <si>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</si>
  <si>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</si>
  <si>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</si>
  <si>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</si>
  <si>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</si>
  <si>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</si>
  <si>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</si>
  <si>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</si>
  <si>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</si>
  <si>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</si>
  <si>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</si>
  <si>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</si>
  <si>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</si>
  <si>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</si>
  <si>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</si>
  <si>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</si>
  <si>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</si>
  <si>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</si>
  <si>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</si>
  <si>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</si>
  <si>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</si>
  <si>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</si>
  <si>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</si>
  <si>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</si>
  <si>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</si>
  <si>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</si>
  <si>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</si>
  <si>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</si>
  <si>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</si>
  <si>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</si>
  <si>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</si>
  <si>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</si>
  <si>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</si>
  <si>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</si>
  <si>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</si>
  <si>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</si>
  <si>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</si>
  <si>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</si>
  <si>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</si>
  <si>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</si>
  <si>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</si>
  <si>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</si>
  <si>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</si>
  <si>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</si>
  <si>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</si>
  <si>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</si>
  <si>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</si>
  <si>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</si>
  <si>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</si>
  <si>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</si>
  <si>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</si>
  <si>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</si>
  <si>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</si>
  <si>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</si>
  <si>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</si>
  <si>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</si>
  <si>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</si>
  <si>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</si>
  <si>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</si>
  <si>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</si>
  <si>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</si>
  <si>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</si>
  <si>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</si>
  <si>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</si>
  <si>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</si>
  <si>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</si>
  <si>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</si>
  <si>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</si>
  <si>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</si>
  <si>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</si>
  <si>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</si>
  <si>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</si>
  <si>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</si>
  <si>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</si>
  <si>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</si>
  <si>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</si>
  <si>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</si>
  <si>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</si>
  <si>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</si>
  <si>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</si>
  <si>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</si>
  <si>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</si>
  <si>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</si>
  <si>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</si>
  <si>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</si>
  <si>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</si>
  <si>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</si>
  <si>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</si>
  <si>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</si>
  <si>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</si>
  <si>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</si>
  <si>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</si>
  <si>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</si>
  <si>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</si>
  <si>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</si>
  <si>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</si>
  <si>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</si>
  <si>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</si>
  <si>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</si>
  <si>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</si>
  <si>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</si>
  <si>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</si>
  <si>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</si>
  <si>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</si>
  <si>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</si>
  <si>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</si>
  <si>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</si>
  <si>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</si>
  <si>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</si>
  <si>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</si>
  <si>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</si>
  <si>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</si>
  <si>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</si>
  <si>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</si>
  <si>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</si>
  <si>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</si>
  <si>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</si>
  <si>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</si>
  <si>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</si>
  <si>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</si>
  <si>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</si>
  <si>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</si>
  <si>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</si>
  <si>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</si>
  <si>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</si>
  <si>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</si>
  <si>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</si>
  <si>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</si>
  <si>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</si>
  <si>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</si>
  <si>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</si>
  <si>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</si>
  <si>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</si>
  <si>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</si>
  <si>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</si>
  <si>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</si>
  <si>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</si>
  <si>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</si>
  <si>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</si>
  <si>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</si>
  <si>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</si>
  <si>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</si>
  <si>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</si>
  <si>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</si>
  <si>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</si>
  <si>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</si>
  <si>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</si>
  <si>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</si>
  <si>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</si>
  <si>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</si>
  <si>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</si>
  <si>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</si>
  <si>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</si>
  <si>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</si>
  <si>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</si>
  <si>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</si>
  <si>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</si>
  <si>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</si>
  <si>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</si>
  <si>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</si>
  <si>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</si>
  <si>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</si>
  <si>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</si>
  <si>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</si>
  <si>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</si>
  <si>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</si>
  <si>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</si>
  <si>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</si>
  <si>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</si>
  <si>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</si>
  <si>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</si>
  <si>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</si>
  <si>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</si>
  <si>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</si>
  <si>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</si>
  <si>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</si>
  <si>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</si>
  <si>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</si>
  <si>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</si>
  <si>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</si>
  <si>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</si>
  <si>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</si>
  <si>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</si>
  <si>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</si>
  <si>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</si>
  <si>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</si>
  <si>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</si>
  <si>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</si>
  <si>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</si>
  <si>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</si>
  <si>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</si>
  <si>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</si>
  <si>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</si>
  <si>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</si>
  <si>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</si>
  <si>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</si>
  <si>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</si>
  <si>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</si>
  <si>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</si>
  <si>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</si>
  <si>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</si>
  <si>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</si>
  <si>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</si>
  <si>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</si>
  <si>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</si>
  <si>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</si>
  <si>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</si>
  <si>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</si>
  <si>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</si>
  <si>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</si>
  <si>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</si>
  <si>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</si>
  <si>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</si>
  <si>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</si>
  <si>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</si>
  <si>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</si>
  <si>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</si>
  <si>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</si>
  <si>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</si>
  <si>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</si>
  <si>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</si>
  <si>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</si>
  <si>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</si>
  <si>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</si>
  <si>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</si>
  <si>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</si>
  <si>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</si>
  <si>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</si>
  <si>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</si>
  <si>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</si>
  <si>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</si>
  <si>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</si>
  <si>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</si>
  <si>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</si>
  <si>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</si>
  <si>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</si>
  <si>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</si>
  <si>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</si>
  <si>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</si>
  <si>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</si>
  <si>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</si>
  <si>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</si>
  <si>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</si>
  <si>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</si>
  <si>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</si>
  <si>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</si>
  <si>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</si>
  <si>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</si>
  <si>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</si>
  <si>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</si>
  <si>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</si>
  <si>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</si>
  <si>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</si>
  <si>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</si>
  <si>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</si>
  <si>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</si>
  <si>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</si>
  <si>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</si>
  <si>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</si>
  <si>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</si>
  <si>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</si>
  <si>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</si>
  <si>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</si>
  <si>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</si>
  <si>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</si>
  <si>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</si>
  <si>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</si>
  <si>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</si>
  <si>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</si>
  <si>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</si>
  <si>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</si>
  <si>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</si>
  <si>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</si>
  <si>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</si>
  <si>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</si>
  <si>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</si>
  <si>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</si>
  <si>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</si>
  <si>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</si>
  <si>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</si>
  <si>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</si>
  <si>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</si>
  <si>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</si>
  <si>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</si>
  <si>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</si>
  <si>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</si>
  <si>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</si>
  <si>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</si>
  <si>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</si>
  <si>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</si>
  <si>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</si>
  <si>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</si>
  <si>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</si>
  <si>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</si>
  <si>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</si>
  <si>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</si>
  <si>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</si>
  <si>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</si>
  <si>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</si>
  <si>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</si>
  <si>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</si>
  <si>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</si>
  <si>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</si>
  <si>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</si>
  <si>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</si>
  <si>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</si>
  <si>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</si>
  <si>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</si>
  <si>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</si>
  <si>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</si>
  <si>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</si>
  <si>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</si>
  <si>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</si>
  <si>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</si>
  <si>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</si>
  <si>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</si>
  <si>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</si>
  <si>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</si>
  <si>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</si>
  <si>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</si>
  <si>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</si>
  <si>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</si>
  <si>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</si>
  <si>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</si>
  <si>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</si>
  <si>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</si>
  <si>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</si>
  <si>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</si>
  <si>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</si>
  <si>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</si>
  <si>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</si>
  <si>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</si>
  <si>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</si>
  <si>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</si>
  <si>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</si>
  <si>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</si>
  <si>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</si>
  <si>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</si>
  <si>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</si>
  <si>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</si>
  <si>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</si>
  <si>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</si>
  <si>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</si>
  <si>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</si>
  <si>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</si>
  <si>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</si>
  <si>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</si>
  <si>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</si>
  <si>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</si>
  <si>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</si>
  <si>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</si>
  <si>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</si>
  <si>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</si>
  <si>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</si>
  <si>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</si>
  <si>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</si>
  <si>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</si>
  <si>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</si>
  <si>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</si>
  <si>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</si>
  <si>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</si>
  <si>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</si>
  <si>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</si>
  <si>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</si>
  <si>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</si>
  <si>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</si>
  <si>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</si>
  <si>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</si>
  <si>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</si>
  <si>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</si>
  <si>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</si>
  <si>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</si>
  <si>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</si>
  <si>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</si>
  <si>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</si>
  <si>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</si>
  <si>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</si>
  <si>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</si>
  <si>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</si>
  <si>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</si>
  <si>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</si>
  <si>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</si>
  <si>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</si>
  <si>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</si>
  <si>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</si>
  <si>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</si>
  <si>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</si>
  <si>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</si>
  <si>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</si>
  <si>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</si>
  <si>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</si>
  <si>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</si>
  <si>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</si>
  <si>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</si>
  <si>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</si>
  <si>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</si>
  <si>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</si>
  <si>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</si>
  <si>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</si>
  <si>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</si>
  <si>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</si>
  <si>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</si>
  <si>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</si>
  <si>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</si>
  <si>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</si>
  <si>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</si>
  <si>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</si>
  <si>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</si>
  <si>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</si>
  <si>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</si>
  <si>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</si>
  <si>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</si>
  <si>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</si>
  <si>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</si>
  <si>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</si>
  <si>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</si>
  <si>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</si>
  <si>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</si>
  <si>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</si>
  <si>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</si>
  <si>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</si>
  <si>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</si>
  <si>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</si>
  <si>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</si>
  <si>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</si>
  <si>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</si>
  <si>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</si>
  <si>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</si>
  <si>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</si>
  <si>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</si>
  <si>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</si>
  <si>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</si>
  <si>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</si>
  <si>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</si>
  <si>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</si>
  <si>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</si>
  <si>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</si>
  <si>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</si>
  <si>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</si>
  <si>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</si>
  <si>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</si>
  <si>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</si>
  <si>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</si>
  <si>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</si>
  <si>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</si>
  <si>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</si>
  <si>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</si>
  <si>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</si>
  <si>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</si>
  <si>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</si>
  <si>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</si>
  <si>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</si>
  <si>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</si>
  <si>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</si>
  <si>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</si>
  <si>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</si>
  <si>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</si>
  <si>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</si>
  <si>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</si>
  <si>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</si>
  <si>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</si>
  <si>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</si>
  <si>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</si>
  <si>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</si>
  <si>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</si>
  <si>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</si>
  <si>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</si>
  <si>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</si>
  <si>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</si>
  <si>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</si>
  <si>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</si>
  <si>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</si>
  <si>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</si>
  <si>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</si>
  <si>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</si>
  <si>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</si>
  <si>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</si>
  <si>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</si>
  <si>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</si>
  <si>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</si>
  <si>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</si>
  <si>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</si>
  <si>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</si>
  <si>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</si>
  <si>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</si>
  <si>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</si>
  <si>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</si>
  <si>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</si>
  <si>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</si>
  <si>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</si>
  <si>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</si>
  <si>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</si>
  <si>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</si>
  <si>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</si>
  <si>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</si>
  <si>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</si>
  <si>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</si>
  <si>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</si>
  <si>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</si>
  <si>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</si>
  <si>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</si>
  <si>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</si>
  <si>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</si>
  <si>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</si>
  <si>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</si>
  <si>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</si>
  <si>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</si>
  <si>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</si>
  <si>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</si>
  <si>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</si>
  <si>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</si>
  <si>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</si>
  <si>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</si>
  <si>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</si>
  <si>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</si>
  <si>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</si>
  <si>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</si>
  <si>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</si>
  <si>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</si>
  <si>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</si>
  <si>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</si>
  <si>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</si>
  <si>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</si>
  <si>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</si>
  <si>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</si>
  <si>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</si>
  <si>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</si>
  <si>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</si>
  <si>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</si>
  <si>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</si>
  <si>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</si>
  <si>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</si>
  <si>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</si>
  <si>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</si>
  <si>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</si>
  <si>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</si>
  <si>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</si>
  <si>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</si>
  <si>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</si>
  <si>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</si>
  <si>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</si>
  <si>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</si>
  <si>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</si>
  <si>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</si>
  <si>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</si>
  <si>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</si>
  <si>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</si>
  <si>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</si>
  <si>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</si>
  <si>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</si>
  <si>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</si>
  <si>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</si>
  <si>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</si>
  <si>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</si>
  <si>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</si>
  <si>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</si>
  <si>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</si>
  <si>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</si>
  <si>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</si>
  <si>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</si>
  <si>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</si>
  <si>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</si>
  <si>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</si>
  <si>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</si>
  <si>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</si>
  <si>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</si>
  <si>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</si>
  <si>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</si>
  <si>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</si>
  <si>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</si>
  <si>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</si>
  <si>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</si>
  <si>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</si>
  <si>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</si>
  <si>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</si>
  <si>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</si>
  <si>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</si>
  <si>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</si>
  <si>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</si>
  <si>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</si>
  <si>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</si>
  <si>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</si>
  <si>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</si>
  <si>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</si>
  <si>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</si>
  <si>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</si>
  <si>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</si>
  <si>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</si>
  <si>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</si>
  <si>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</si>
  <si>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</si>
  <si>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</si>
  <si>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</si>
  <si>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</si>
  <si>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</si>
  <si>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</si>
  <si>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</si>
  <si>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</si>
  <si>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</si>
  <si>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</si>
  <si>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</si>
  <si>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</si>
  <si>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</si>
  <si>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</si>
  <si>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</si>
  <si>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</si>
  <si>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</si>
  <si>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</si>
  <si>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</si>
  <si>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</si>
  <si>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</si>
  <si>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</si>
  <si>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</si>
  <si>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</si>
  <si>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</si>
  <si>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</si>
  <si>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</si>
  <si>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</si>
  <si>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</si>
  <si>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</si>
  <si>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</si>
  <si>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</si>
  <si>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</si>
  <si>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</si>
  <si>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</si>
  <si>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</si>
  <si>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</si>
  <si>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</si>
  <si>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</si>
  <si>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</si>
  <si>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</si>
  <si>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</si>
  <si>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</si>
  <si>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</si>
  <si>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</si>
  <si>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</si>
  <si>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</si>
  <si>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</si>
  <si>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</si>
  <si>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</si>
  <si>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</si>
  <si>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</si>
  <si>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</si>
  <si>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</si>
  <si>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</si>
  <si>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</si>
  <si>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</si>
  <si>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</si>
  <si>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</si>
  <si>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</si>
  <si>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</si>
  <si>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</si>
  <si>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</si>
  <si>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</si>
  <si>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</si>
  <si>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</si>
  <si>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</si>
  <si>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</si>
  <si>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</si>
  <si>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</si>
  <si>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</si>
  <si>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</si>
  <si>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</si>
  <si>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</si>
  <si>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</si>
  <si>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</si>
  <si>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</si>
  <si>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</si>
  <si>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</si>
  <si>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</si>
  <si>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</si>
  <si>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</si>
  <si>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</si>
  <si>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</si>
  <si>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</si>
  <si>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</si>
  <si>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</si>
  <si>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</si>
  <si>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</si>
  <si>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</si>
  <si>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</si>
  <si>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</si>
  <si>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</si>
  <si>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</si>
  <si>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</si>
  <si>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</si>
  <si>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</si>
  <si>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</si>
  <si>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</si>
  <si>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</si>
  <si>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</si>
  <si>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</si>
  <si>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</si>
  <si>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</si>
  <si>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</si>
  <si>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</si>
  <si>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</si>
  <si>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</si>
  <si>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</si>
  <si>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</si>
  <si>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</si>
  <si>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</si>
  <si>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</si>
  <si>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</si>
  <si>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</si>
  <si>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</si>
  <si>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</si>
  <si>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</si>
  <si>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</si>
  <si>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</si>
  <si>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</si>
  <si>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</si>
  <si>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</si>
  <si>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</si>
  <si>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</si>
  <si>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</si>
  <si>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</si>
  <si>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</si>
  <si>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</si>
  <si>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</si>
  <si>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</si>
  <si>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</si>
  <si>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</si>
  <si>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</si>
  <si>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</si>
  <si>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</si>
  <si>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</si>
  <si>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</si>
  <si>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</si>
  <si>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</si>
  <si>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</si>
  <si>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</si>
  <si>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</si>
  <si>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</si>
  <si>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</si>
  <si>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</si>
  <si>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</si>
  <si>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</si>
  <si>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</si>
  <si>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</si>
  <si>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</si>
  <si>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</si>
  <si>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</si>
  <si>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</si>
  <si>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</si>
  <si>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</si>
  <si>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</si>
  <si>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</si>
  <si>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</si>
  <si>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</si>
  <si>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</si>
  <si>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</si>
  <si>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</si>
  <si>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</si>
  <si>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</si>
  <si>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</si>
  <si>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</si>
  <si>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</si>
  <si>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</si>
  <si>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</si>
  <si>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</si>
  <si>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</si>
  <si>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</si>
  <si>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</si>
  <si>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</si>
  <si>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</si>
  <si>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</si>
  <si>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</si>
  <si>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</si>
  <si>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</si>
  <si>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</si>
  <si>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</si>
  <si>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</si>
  <si>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</si>
  <si>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</si>
  <si>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</si>
  <si>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</si>
  <si>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</si>
  <si>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</si>
  <si>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</si>
  <si>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</si>
  <si>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</si>
  <si>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</si>
  <si>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</si>
  <si>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</si>
  <si>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</si>
  <si>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</si>
  <si>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</si>
  <si>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</si>
  <si>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</si>
  <si>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</si>
  <si>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</si>
  <si>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</si>
  <si>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</si>
  <si>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</si>
  <si>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</si>
  <si>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</si>
  <si>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</si>
  <si>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</si>
  <si>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</si>
  <si>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</si>
  <si>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</si>
  <si>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</si>
  <si>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</si>
  <si>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</si>
  <si>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</si>
  <si>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</si>
  <si>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</si>
  <si>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</si>
  <si>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</si>
  <si>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</si>
  <si>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</si>
  <si>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</si>
  <si>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</si>
  <si>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</si>
  <si>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</si>
  <si>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</si>
  <si>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</si>
  <si>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</si>
  <si>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</si>
  <si>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</si>
  <si>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</si>
  <si>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</si>
  <si>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</si>
  <si>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</si>
  <si>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</si>
  <si>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</si>
  <si>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</si>
  <si>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</si>
  <si>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</si>
  <si>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</si>
  <si>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</si>
  <si>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</si>
  <si>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</si>
  <si>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</si>
  <si>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</si>
  <si>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</si>
  <si>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</si>
  <si>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</si>
  <si>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</si>
  <si>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</si>
  <si>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</si>
  <si>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</si>
  <si>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</si>
  <si>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</si>
  <si>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</si>
  <si>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</si>
  <si>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</si>
  <si>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</si>
  <si>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</si>
  <si>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</si>
  <si>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</si>
  <si>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</si>
  <si>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</si>
  <si>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</si>
  <si>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</si>
  <si>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</si>
  <si>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</si>
  <si>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</si>
  <si>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</si>
  <si>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</si>
  <si>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</si>
  <si>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</si>
  <si>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</si>
  <si>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</si>
  <si>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</si>
  <si>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</si>
  <si>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</si>
  <si>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</si>
  <si>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</si>
  <si>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</si>
  <si>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</si>
  <si>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</si>
  <si>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</si>
  <si>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</si>
  <si>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</si>
  <si>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</si>
  <si>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</si>
  <si>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</si>
  <si>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</si>
  <si>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</si>
  <si>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</si>
  <si>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</si>
  <si>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</si>
  <si>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</si>
  <si>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</si>
  <si>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</si>
  <si>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</si>
  <si>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</si>
  <si>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</si>
  <si>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</si>
  <si>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</si>
  <si>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</si>
  <si>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</si>
  <si>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</si>
  <si>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</si>
  <si>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</si>
  <si>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</si>
  <si>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</si>
  <si>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</si>
  <si>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</si>
  <si>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</si>
  <si>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</si>
  <si>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</si>
  <si>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</si>
  <si>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</si>
  <si>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</si>
  <si>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</si>
  <si>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</si>
  <si>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</si>
  <si>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</si>
  <si>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</si>
  <si>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</si>
  <si>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</si>
  <si>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</si>
  <si>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</si>
  <si>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</si>
  <si>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</si>
  <si>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</si>
  <si>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</si>
  <si>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</si>
  <si>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</si>
  <si>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</si>
  <si>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</si>
  <si>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</si>
  <si>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</si>
  <si>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</si>
  <si>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</si>
  <si>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</si>
  <si>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</si>
  <si>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</si>
  <si>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</si>
  <si>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</si>
  <si>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</si>
  <si>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</si>
  <si>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</si>
  <si>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</si>
  <si>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</si>
  <si>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</si>
  <si>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</si>
  <si>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</si>
  <si>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</si>
  <si>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</si>
  <si>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</si>
  <si>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</si>
  <si>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</si>
  <si>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</si>
  <si>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</si>
  <si>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</si>
  <si>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</si>
  <si>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</si>
  <si>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</si>
  <si>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</si>
  <si>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</si>
  <si>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</si>
  <si>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</si>
  <si>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</si>
  <si>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</si>
  <si>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</si>
  <si>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</si>
  <si>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</si>
  <si>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</si>
  <si>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</si>
  <si>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</si>
  <si>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</si>
  <si>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</si>
  <si>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</si>
  <si>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</si>
  <si>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</si>
  <si>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</si>
  <si>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</si>
  <si>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</si>
  <si>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</si>
  <si>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</si>
  <si>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</si>
  <si>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</si>
  <si>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</si>
  <si>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</si>
  <si>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</si>
  <si>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</si>
  <si>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</si>
  <si>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</si>
  <si>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</si>
  <si>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</si>
  <si>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</si>
  <si>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</si>
  <si>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</si>
  <si>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</si>
  <si>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</si>
  <si>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</si>
  <si>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</si>
  <si>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</si>
  <si>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</si>
  <si>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</si>
  <si>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</si>
  <si>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</si>
  <si>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</si>
  <si>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</si>
  <si>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</si>
  <si>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</si>
  <si>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</si>
  <si>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</si>
  <si>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</si>
  <si>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</si>
  <si>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</si>
  <si>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</si>
  <si>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</si>
  <si>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</si>
  <si>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</si>
  <si>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</si>
  <si>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</si>
  <si>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</si>
  <si>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</si>
  <si>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</si>
  <si>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</si>
  <si>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</si>
  <si>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</si>
  <si>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</si>
  <si>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</si>
  <si>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</si>
  <si>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</si>
  <si>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</si>
  <si>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</si>
  <si>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</si>
  <si>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</si>
  <si>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</si>
  <si>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</si>
  <si>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</si>
  <si>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</si>
  <si>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</si>
  <si>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</si>
  <si>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</si>
  <si>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</si>
  <si>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</si>
  <si>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</si>
  <si>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</si>
  <si>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</si>
  <si>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</si>
  <si>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</si>
  <si>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</si>
  <si>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</si>
  <si>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</si>
  <si>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</si>
  <si>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</si>
  <si>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</si>
  <si>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</si>
  <si>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</si>
  <si>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</si>
  <si>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</si>
  <si>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</si>
  <si>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</si>
  <si>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</si>
  <si>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</si>
  <si>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</si>
  <si>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</si>
  <si>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</si>
  <si>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</si>
  <si>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</si>
  <si>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</si>
  <si>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</si>
  <si>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</si>
  <si>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</si>
  <si>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</si>
  <si>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</si>
  <si>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</si>
  <si>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</si>
  <si>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</si>
  <si>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</si>
  <si>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</si>
  <si>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</si>
  <si>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</si>
  <si>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</si>
  <si>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</si>
  <si>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</si>
  <si>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</si>
  <si>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</si>
  <si>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</si>
  <si>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</si>
  <si>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</si>
  <si>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</si>
  <si>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</si>
  <si>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</si>
  <si>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</si>
  <si>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</si>
  <si>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</si>
  <si>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</si>
  <si>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</si>
  <si>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</si>
  <si>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</si>
  <si>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</si>
  <si>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</si>
  <si>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</si>
  <si>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</si>
  <si>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</si>
  <si>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</si>
  <si>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</si>
  <si>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</si>
  <si>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</si>
  <si>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</si>
  <si>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</si>
  <si>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</si>
  <si>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</si>
  <si>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</si>
  <si>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</si>
  <si>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</si>
  <si>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</si>
  <si>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</si>
  <si>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</si>
  <si>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</si>
  <si>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</si>
  <si>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</si>
  <si>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</si>
  <si>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</si>
  <si>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</si>
  <si>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</si>
  <si>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</si>
  <si>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</si>
  <si>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</si>
  <si>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</si>
  <si>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</si>
  <si>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</si>
  <si>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</si>
  <si>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</si>
  <si>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</si>
  <si>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</si>
  <si>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</si>
  <si>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</si>
  <si>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</si>
  <si>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</si>
  <si>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</si>
  <si>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</si>
  <si>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</si>
  <si>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</si>
  <si>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</si>
  <si>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</si>
  <si>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</si>
  <si>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</si>
  <si>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</si>
  <si>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</si>
  <si>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</si>
  <si>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</si>
  <si>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</si>
  <si>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</si>
  <si>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</si>
  <si>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</si>
  <si>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</si>
  <si>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</si>
  <si>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</si>
  <si>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</si>
  <si>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</si>
  <si>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</si>
  <si>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</si>
  <si>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</si>
  <si>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</si>
  <si>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</si>
  <si>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</si>
  <si>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</si>
  <si>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</si>
  <si>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</si>
  <si>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</si>
  <si>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</si>
  <si>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</si>
  <si>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</si>
  <si>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</si>
  <si>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</si>
  <si>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</si>
  <si>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</si>
  <si>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</si>
  <si>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</si>
  <si>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</si>
  <si>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</si>
  <si>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</si>
  <si>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</si>
  <si>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</si>
  <si>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</si>
  <si>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</si>
  <si>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</si>
  <si>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</si>
  <si>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</si>
  <si>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</si>
  <si>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</si>
  <si>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</si>
  <si>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</si>
  <si>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</si>
  <si>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</si>
  <si>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</si>
  <si>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</si>
  <si>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</si>
  <si>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</si>
  <si>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</si>
  <si>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</si>
  <si>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</si>
  <si>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</si>
  <si>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</si>
  <si>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</si>
  <si>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</si>
  <si>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</si>
  <si>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</si>
  <si>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</si>
  <si>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</si>
  <si>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</si>
  <si>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</si>
  <si>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</si>
  <si>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</si>
  <si>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</si>
  <si>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</si>
  <si>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</si>
  <si>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</si>
  <si>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</si>
  <si>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</si>
  <si>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</si>
  <si>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</si>
  <si>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</si>
  <si>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</si>
  <si>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</si>
  <si>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</si>
  <si>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</si>
  <si>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</si>
  <si>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</si>
  <si>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</si>
  <si>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</si>
  <si>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</si>
  <si>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</si>
  <si>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</si>
  <si>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</si>
  <si>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</si>
  <si>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</si>
  <si>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</si>
  <si>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</si>
  <si>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</si>
  <si>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</si>
  <si>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</si>
  <si>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</si>
  <si>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</si>
  <si>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</si>
  <si>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</si>
  <si>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</si>
  <si>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</si>
  <si>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</si>
  <si>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</si>
  <si>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</si>
  <si>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</si>
  <si>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</si>
  <si>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</si>
  <si>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</si>
  <si>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</si>
  <si>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</si>
  <si>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</si>
  <si>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</si>
  <si>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</si>
  <si>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</si>
  <si>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</si>
  <si>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</si>
  <si>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</si>
  <si>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</si>
  <si>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</si>
  <si>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</si>
  <si>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</si>
  <si>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</si>
  <si>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</si>
  <si>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</si>
  <si>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</si>
  <si>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</si>
  <si>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</si>
  <si>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</si>
  <si>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</si>
  <si>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</si>
  <si>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</si>
  <si>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</si>
  <si>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</si>
  <si>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</si>
  <si>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</si>
  <si>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</si>
  <si>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</si>
  <si>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</si>
  <si>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</si>
  <si>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</si>
  <si>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</si>
  <si>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</si>
  <si>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</si>
  <si>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</si>
  <si>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</si>
  <si>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</si>
  <si>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</si>
  <si>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</si>
  <si>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</si>
  <si>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</si>
  <si>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</si>
  <si>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</si>
  <si>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</si>
  <si>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</si>
  <si>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</si>
  <si>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</si>
  <si>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</si>
  <si>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</si>
  <si>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</si>
  <si>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</si>
  <si>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</si>
  <si>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</si>
  <si>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</si>
  <si>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</si>
  <si>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</si>
  <si>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</si>
  <si>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</si>
  <si>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</si>
  <si>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</si>
  <si>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</si>
  <si>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</si>
  <si>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</si>
  <si>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</si>
  <si>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</si>
  <si>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</si>
  <si>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</si>
  <si>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</si>
  <si>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</si>
  <si>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</si>
  <si>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</si>
  <si>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</si>
  <si>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</si>
  <si>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</si>
  <si>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</si>
  <si>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</si>
  <si>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</si>
  <si>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</si>
  <si>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</si>
  <si>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</si>
  <si>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</si>
  <si>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</si>
  <si>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</si>
  <si>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</si>
  <si>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</si>
  <si>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</si>
  <si>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</si>
  <si>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</si>
  <si>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</si>
  <si>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</si>
  <si>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</si>
  <si>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</si>
  <si>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</si>
  <si>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</si>
  <si>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</si>
  <si>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</si>
  <si>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</si>
  <si>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</si>
  <si>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</si>
  <si>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</si>
  <si>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</si>
  <si>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</si>
  <si>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</si>
  <si>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</si>
  <si>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</si>
  <si>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</si>
  <si>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</si>
  <si>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</si>
  <si>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</si>
  <si>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</si>
  <si>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</si>
  <si>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</si>
  <si>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</si>
  <si>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</si>
  <si>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</si>
  <si>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</si>
  <si>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</si>
  <si>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</si>
  <si>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</si>
  <si>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</si>
  <si>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</si>
  <si>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</si>
  <si>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</si>
  <si>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</si>
  <si>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</si>
  <si>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</si>
  <si>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</si>
  <si>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</si>
  <si>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</si>
  <si>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</si>
  <si>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</si>
  <si>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</si>
  <si>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</si>
  <si>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</si>
  <si>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</si>
  <si>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</si>
  <si>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</si>
  <si>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</si>
  <si>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</si>
  <si>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</si>
  <si>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</si>
  <si>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</si>
  <si>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</si>
  <si>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</si>
  <si>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</si>
  <si>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</si>
  <si>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</si>
  <si>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</si>
  <si>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</si>
  <si>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</si>
  <si>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</si>
  <si>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</si>
  <si>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</si>
  <si>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</si>
  <si>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</si>
  <si>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</si>
  <si>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</si>
  <si>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</si>
  <si>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</si>
  <si>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</si>
  <si>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</si>
  <si>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</si>
  <si>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</si>
  <si>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</si>
  <si>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</si>
  <si>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</si>
  <si>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</si>
  <si>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</si>
  <si>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</si>
  <si>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</si>
  <si>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</si>
  <si>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</si>
  <si>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</si>
  <si>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</si>
  <si>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</si>
  <si>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</si>
  <si>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</si>
  <si>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</si>
  <si>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</si>
  <si>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</si>
  <si>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</si>
  <si>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</si>
  <si>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</si>
  <si>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</si>
  <si>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</si>
  <si>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</si>
  <si>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</si>
  <si>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</si>
  <si>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</si>
  <si>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</si>
  <si>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</si>
  <si>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</si>
  <si>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</si>
  <si>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</si>
  <si>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</si>
  <si>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</si>
  <si>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</si>
  <si>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</si>
  <si>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</si>
  <si>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</si>
  <si>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</si>
  <si>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</si>
  <si>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</si>
  <si>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</si>
  <si>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</si>
  <si>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</si>
  <si>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</si>
  <si>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</si>
  <si>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</si>
  <si>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</si>
  <si>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</si>
  <si>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</si>
  <si>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</si>
  <si>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</si>
  <si>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</si>
  <si>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</si>
  <si>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</si>
  <si>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</si>
  <si>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</si>
  <si>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</si>
  <si>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</si>
  <si>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</si>
  <si>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</si>
  <si>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</si>
  <si>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</si>
  <si>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</si>
  <si>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</si>
  <si>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</si>
  <si>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</si>
  <si>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</si>
  <si>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</si>
  <si>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</si>
  <si>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</si>
  <si>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</si>
  <si>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</si>
  <si>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</si>
  <si>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</si>
  <si>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</si>
  <si>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</si>
  <si>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</si>
  <si>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</si>
  <si>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</si>
  <si>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</si>
  <si>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</si>
  <si>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</si>
  <si>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</si>
  <si>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</si>
  <si>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</si>
  <si>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</si>
  <si>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</si>
  <si>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</si>
  <si>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</si>
  <si>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</si>
  <si>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</si>
  <si>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</si>
  <si>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</si>
  <si>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</si>
  <si>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</si>
  <si>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</si>
  <si>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</si>
  <si>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</si>
  <si>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</si>
  <si>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</si>
  <si>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</si>
  <si>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</si>
  <si>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</si>
  <si>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</si>
  <si>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</si>
  <si>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</si>
  <si>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</si>
  <si>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</si>
  <si>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</si>
  <si>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</si>
  <si>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</si>
  <si>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</si>
  <si>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</si>
  <si>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</si>
  <si>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</si>
  <si>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</si>
  <si>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</si>
  <si>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</si>
  <si>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</si>
  <si>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</si>
  <si>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</si>
  <si>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</si>
  <si>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</si>
  <si>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</si>
  <si>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</si>
  <si>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</si>
  <si>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</si>
  <si>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</si>
  <si>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</si>
  <si>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</si>
  <si>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</si>
  <si>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</si>
  <si>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</si>
  <si>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</si>
  <si>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</si>
  <si>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</si>
  <si>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</si>
  <si>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</si>
  <si>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</si>
  <si>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</si>
  <si>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</si>
  <si>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</si>
  <si>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</si>
  <si>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</si>
  <si>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</si>
  <si>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</si>
  <si>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</si>
  <si>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</si>
  <si>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</si>
  <si>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</si>
  <si>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</si>
  <si>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</si>
  <si>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</si>
  <si>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</si>
  <si>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</si>
  <si>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</si>
  <si>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</si>
  <si>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</si>
  <si>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</si>
  <si>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</si>
  <si>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</si>
  <si>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</si>
  <si>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</si>
  <si>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</si>
  <si>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</si>
  <si>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</si>
  <si>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</si>
  <si>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</si>
  <si>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</si>
  <si>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</si>
  <si>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</si>
  <si>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</si>
  <si>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</si>
  <si>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</si>
  <si>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</si>
  <si>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</si>
  <si>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</si>
  <si>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</si>
  <si>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</si>
  <si>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</si>
  <si>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</si>
  <si>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</si>
  <si>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</si>
  <si>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</si>
  <si>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</si>
  <si>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</si>
  <si>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</si>
  <si>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</si>
  <si>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</si>
  <si>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</si>
  <si>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</si>
  <si>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</si>
  <si>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</si>
  <si>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</si>
  <si>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</si>
  <si>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</si>
  <si>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</si>
  <si>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</si>
  <si>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</si>
  <si>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</si>
  <si>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</si>
  <si>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</si>
  <si>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</si>
  <si>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</si>
  <si>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</si>
  <si>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</si>
  <si>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</si>
  <si>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</si>
  <si>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</si>
  <si>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</si>
  <si>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</si>
  <si>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</si>
  <si>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</si>
  <si>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</si>
  <si>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</si>
  <si>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</si>
  <si>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</si>
  <si>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</si>
  <si>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</si>
  <si>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</si>
  <si>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</si>
  <si>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</si>
  <si>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</si>
  <si>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</si>
  <si>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</si>
  <si>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</si>
  <si>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</si>
  <si>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</si>
  <si>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</si>
  <si>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</si>
  <si>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</si>
  <si>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</si>
  <si>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</si>
  <si>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</si>
  <si>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</si>
  <si>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</si>
  <si>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</si>
  <si>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</si>
  <si>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</si>
  <si>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</si>
  <si>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</si>
  <si>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</si>
  <si>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</si>
  <si>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</si>
  <si>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</si>
  <si>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</si>
  <si>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</si>
  <si>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</si>
  <si>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</si>
  <si>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</si>
  <si>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</si>
  <si>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</si>
  <si>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</si>
  <si>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</si>
  <si>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</si>
  <si>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</si>
  <si>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</si>
  <si>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</si>
  <si>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</si>
  <si>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</si>
  <si>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</si>
  <si>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</si>
  <si>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</si>
  <si>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</si>
  <si>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</si>
  <si>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</si>
  <si>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</si>
  <si>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</si>
  <si>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</si>
  <si>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</si>
  <si>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</si>
  <si>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</si>
  <si>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</si>
  <si>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</si>
  <si>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</si>
  <si>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</si>
  <si>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</si>
  <si>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</si>
  <si>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</si>
  <si>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</si>
  <si>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</si>
  <si>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</si>
  <si>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</si>
  <si>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</si>
  <si>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</si>
  <si>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</si>
  <si>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</si>
  <si>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</si>
  <si>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</si>
  <si>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</si>
  <si>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</si>
  <si>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</si>
  <si>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</si>
  <si>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</si>
  <si>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</si>
  <si>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</si>
  <si>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</si>
  <si>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</si>
  <si>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</si>
  <si>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</si>
  <si>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</si>
  <si>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</si>
  <si>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</si>
  <si>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</si>
  <si>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</si>
  <si>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</si>
  <si>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</si>
  <si>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</si>
  <si>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</si>
  <si>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</si>
  <si>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</si>
  <si>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</si>
  <si>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</si>
  <si>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</si>
  <si>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</si>
  <si>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</si>
  <si>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</si>
  <si>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</si>
  <si>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</si>
  <si>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</si>
  <si>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</si>
  <si>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</si>
  <si>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</si>
  <si>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</si>
  <si>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</si>
  <si>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</si>
  <si>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</si>
  <si>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</si>
  <si>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</si>
  <si>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</si>
  <si>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</si>
  <si>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</si>
  <si>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</si>
  <si>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</si>
  <si>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</si>
  <si>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</si>
  <si>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</si>
  <si>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</si>
  <si>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</si>
  <si>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</si>
  <si>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</si>
  <si>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</si>
  <si>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</si>
  <si>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</si>
  <si>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</si>
  <si>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</si>
  <si>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</si>
  <si>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</si>
  <si>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</si>
  <si>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</si>
  <si>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</si>
  <si>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</si>
  <si>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</si>
  <si>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</si>
  <si>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</si>
  <si>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</si>
  <si>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</si>
  <si>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</si>
  <si>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</si>
  <si>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</si>
  <si>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</si>
  <si>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</si>
  <si>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</si>
  <si>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</si>
  <si>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</si>
  <si>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</si>
  <si>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</si>
  <si>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</si>
  <si>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</si>
  <si>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</si>
  <si>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</si>
  <si>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</si>
  <si>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</si>
  <si>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</si>
  <si>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</si>
  <si>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</si>
  <si>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</si>
  <si>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</si>
  <si>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</si>
  <si>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</si>
  <si>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</si>
  <si>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</si>
  <si>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</si>
  <si>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</si>
  <si>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</si>
  <si>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</si>
  <si>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</si>
  <si>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</si>
  <si>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</si>
  <si>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</si>
  <si>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</si>
  <si>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</si>
  <si>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</si>
  <si>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</si>
  <si>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</si>
  <si>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</si>
  <si>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</si>
  <si>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</si>
  <si>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</si>
  <si>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</si>
  <si>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</si>
  <si>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</si>
  <si>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</si>
  <si>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</si>
  <si>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</si>
  <si>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</si>
  <si>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</si>
  <si>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</si>
  <si>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</si>
  <si>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</si>
  <si>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</si>
  <si>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</si>
  <si>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</si>
  <si>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</si>
  <si>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</si>
  <si>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</si>
  <si>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</si>
  <si>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</si>
  <si>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</si>
  <si>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</si>
  <si>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</si>
  <si>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</si>
  <si>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</si>
  <si>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</si>
  <si>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</si>
  <si>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</si>
  <si>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</si>
  <si>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</si>
  <si>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</si>
  <si>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</si>
  <si>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</si>
  <si>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</si>
  <si>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</si>
  <si>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</si>
  <si>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</si>
  <si>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</si>
  <si>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</si>
  <si>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</si>
  <si>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</si>
  <si>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</si>
  <si>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</si>
  <si>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</si>
  <si>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</si>
  <si>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</si>
  <si>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</si>
  <si>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</si>
  <si>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</si>
  <si>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</si>
  <si>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</si>
  <si>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</si>
  <si>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</si>
  <si>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</si>
  <si>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</si>
  <si>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</si>
  <si>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</si>
  <si>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</si>
  <si>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</si>
  <si>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</si>
  <si>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</si>
  <si>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</si>
  <si>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</si>
  <si>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</si>
  <si>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</si>
  <si>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</si>
  <si>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</si>
  <si>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</si>
  <si>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</si>
  <si>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</si>
  <si>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</si>
  <si>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</si>
  <si>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</si>
  <si>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</si>
  <si>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</si>
  <si>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</si>
  <si>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</si>
  <si>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</si>
  <si>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</si>
  <si>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</si>
  <si>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</si>
  <si>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</si>
  <si>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</si>
  <si>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</si>
  <si>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</si>
  <si>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</si>
  <si>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</si>
  <si>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</si>
  <si>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</si>
  <si>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</si>
  <si>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</si>
  <si>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</si>
  <si>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</si>
  <si>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</si>
  <si>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</si>
  <si>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</si>
  <si>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</si>
  <si>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</si>
  <si>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</si>
  <si>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</si>
  <si>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</si>
  <si>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</si>
  <si>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</si>
  <si>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</si>
  <si>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</si>
  <si>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</si>
  <si>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</si>
  <si>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</si>
  <si>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</si>
  <si>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</si>
  <si>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</si>
  <si>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</si>
  <si>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</si>
  <si>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</si>
  <si>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</si>
  <si>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</si>
  <si>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</si>
  <si>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</si>
  <si>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</si>
  <si>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</si>
  <si>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</si>
  <si>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</si>
  <si>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</si>
  <si>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</si>
  <si>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</si>
  <si>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</si>
  <si>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</si>
  <si>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</si>
  <si>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</si>
  <si>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</si>
  <si>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</si>
  <si>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</si>
  <si>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</si>
  <si>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</si>
  <si>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</si>
  <si>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</si>
  <si>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</si>
  <si>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</si>
  <si>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</si>
  <si>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</si>
  <si>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</si>
  <si>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</si>
  <si>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</si>
  <si>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</si>
  <si>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</si>
  <si>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</si>
  <si>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</si>
  <si>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</si>
  <si>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</si>
  <si>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</si>
  <si>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</si>
  <si>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</si>
  <si>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</si>
  <si>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</si>
  <si>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</si>
  <si>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</si>
  <si>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</si>
  <si>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</si>
  <si>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</si>
  <si>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</si>
  <si>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</si>
  <si>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</si>
  <si>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</si>
  <si>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</si>
  <si>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</si>
  <si>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</si>
  <si>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</si>
  <si>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</si>
  <si>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</si>
  <si>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</si>
  <si>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</si>
  <si>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</si>
  <si>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</si>
  <si>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</si>
  <si>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</si>
  <si>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</si>
  <si>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</si>
  <si>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</si>
  <si>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</si>
  <si>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</si>
  <si>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</si>
  <si>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</si>
  <si>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</si>
  <si>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</si>
  <si>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</si>
  <si>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</si>
  <si>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</si>
  <si>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</si>
  <si>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</si>
  <si>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</si>
  <si>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</si>
  <si>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</si>
  <si>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</si>
  <si>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</si>
  <si>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</si>
  <si>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</si>
  <si>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</si>
  <si>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</si>
  <si>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</si>
  <si>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</si>
  <si>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</si>
  <si>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</si>
  <si>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</si>
  <si>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</si>
  <si>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</si>
  <si>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</si>
  <si>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</si>
  <si>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</si>
  <si>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</si>
  <si>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</si>
  <si>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</si>
  <si>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</si>
  <si>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</si>
  <si>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</si>
  <si>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</si>
  <si>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</si>
  <si>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</si>
  <si>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</si>
  <si>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</si>
  <si>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</si>
  <si>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</si>
  <si>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</si>
  <si>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</si>
  <si>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</si>
  <si>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</si>
  <si>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</si>
  <si>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</si>
  <si>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</si>
  <si>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</si>
  <si>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</si>
  <si>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</si>
  <si>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</si>
  <si>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</si>
  <si>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</si>
  <si>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</si>
  <si>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</si>
  <si>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</si>
  <si>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</si>
  <si>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</si>
  <si>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</si>
  <si>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</si>
  <si>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</si>
  <si>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</si>
  <si>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</si>
  <si>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</si>
  <si>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</si>
  <si>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</si>
  <si>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</si>
  <si>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</si>
  <si>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</si>
  <si>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</si>
  <si>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</si>
  <si>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</si>
  <si>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</si>
  <si>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</si>
  <si>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</si>
  <si>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</si>
  <si>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</si>
  <si>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</si>
  <si>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</si>
  <si>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</si>
  <si>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</si>
  <si>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</si>
  <si>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</si>
  <si>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</si>
  <si>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</si>
  <si>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</si>
  <si>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</si>
  <si>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</si>
  <si>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</si>
  <si>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</si>
  <si>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</si>
  <si>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</si>
  <si>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</si>
  <si>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</si>
  <si>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</si>
  <si>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</si>
  <si>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</si>
  <si>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</si>
  <si>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</si>
  <si>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</si>
  <si>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</si>
  <si>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</si>
  <si>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</si>
  <si>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</si>
  <si>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</si>
  <si>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</si>
  <si>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</si>
  <si>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</si>
  <si>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</si>
  <si>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</si>
  <si>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</si>
  <si>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</si>
  <si>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</si>
  <si>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</si>
  <si>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</si>
  <si>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</si>
  <si>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</si>
  <si>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</si>
  <si>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</si>
  <si>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</si>
  <si>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</si>
  <si>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</si>
  <si>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</si>
  <si>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</si>
  <si>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</si>
  <si>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</si>
  <si>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</si>
  <si>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</si>
  <si>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</si>
  <si>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</si>
  <si>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</si>
  <si>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</si>
  <si>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</si>
  <si>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</si>
  <si>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</si>
  <si>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</si>
  <si>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</si>
  <si>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</si>
  <si>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</si>
  <si>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</si>
  <si>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</si>
  <si>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</si>
  <si>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</si>
  <si>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</si>
  <si>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</si>
  <si>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</si>
  <si>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</si>
  <si>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</si>
  <si>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</si>
  <si>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</si>
  <si>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</si>
  <si>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</si>
  <si>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</si>
  <si>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</si>
  <si>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</si>
  <si>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</si>
  <si>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</si>
  <si>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</si>
  <si>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</si>
  <si>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</si>
  <si>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</si>
  <si>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</si>
  <si>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</si>
  <si>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</si>
  <si>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</si>
  <si>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</si>
  <si>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</si>
  <si>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</si>
  <si>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</si>
  <si>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</si>
  <si>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</si>
  <si>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</si>
  <si>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</si>
  <si>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</si>
  <si>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</si>
  <si>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</si>
  <si>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</si>
  <si>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</si>
  <si>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</si>
  <si>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</si>
  <si>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</si>
  <si>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</si>
  <si>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</si>
  <si>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</si>
  <si>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</si>
  <si>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</si>
  <si>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</si>
  <si>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</si>
  <si>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</si>
  <si>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</si>
  <si>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</si>
  <si>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</si>
  <si>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</si>
  <si>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</si>
  <si>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</si>
  <si>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</si>
  <si>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</si>
  <si>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</si>
  <si>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</si>
  <si>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</si>
  <si>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</si>
  <si>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</si>
  <si>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</si>
  <si>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</si>
  <si>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</si>
  <si>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</si>
  <si>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</si>
  <si>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</si>
  <si>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</si>
  <si>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</si>
  <si>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</si>
  <si>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</si>
  <si>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</si>
  <si>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</si>
  <si>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</si>
  <si>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</si>
  <si>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</si>
  <si>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</si>
  <si>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</si>
  <si>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</si>
  <si>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</si>
  <si>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</si>
  <si>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</si>
  <si>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</si>
  <si>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</si>
  <si>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</si>
  <si>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</si>
  <si>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</si>
  <si>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</si>
  <si>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</si>
  <si>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</si>
  <si>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</si>
  <si>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</si>
  <si>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</si>
  <si>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</si>
  <si>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</si>
  <si>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</si>
  <si>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</si>
  <si>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</si>
  <si>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</si>
  <si>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</si>
  <si>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</si>
  <si>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</si>
  <si>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</si>
  <si>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</si>
  <si>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</si>
  <si>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</si>
  <si>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</si>
  <si>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</si>
  <si>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</si>
  <si>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</si>
  <si>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</si>
  <si>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</si>
  <si>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</si>
  <si>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</si>
  <si>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</si>
  <si>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</si>
  <si>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</si>
  <si>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</si>
  <si>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</si>
  <si>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</si>
  <si>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</si>
  <si>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</si>
  <si>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</si>
  <si>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</si>
  <si>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</si>
  <si>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</si>
  <si>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</si>
  <si>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</si>
  <si>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</si>
  <si>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</si>
  <si>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</si>
  <si>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</si>
  <si>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</si>
  <si>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</si>
  <si>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</si>
  <si>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</si>
  <si>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</si>
  <si>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</si>
  <si>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</si>
  <si>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</si>
  <si>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</si>
  <si>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</si>
  <si>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</si>
  <si>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</si>
  <si>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</si>
  <si>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</si>
  <si>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</si>
  <si>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</si>
  <si>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</si>
  <si>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</si>
  <si>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</si>
  <si>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</si>
  <si>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</si>
  <si>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</si>
  <si>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</si>
  <si>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</si>
  <si>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</si>
  <si>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</si>
  <si>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</si>
  <si>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</si>
  <si>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</si>
  <si>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</si>
  <si>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</si>
  <si>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</si>
  <si>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</si>
  <si>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</si>
  <si>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</si>
  <si>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</si>
  <si>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</si>
  <si>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</si>
  <si>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</si>
  <si>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</si>
  <si>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</si>
  <si>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</si>
  <si>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</si>
  <si>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</si>
  <si>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</si>
  <si>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</si>
  <si>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</si>
  <si>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</si>
  <si>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</si>
  <si>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</si>
  <si>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</si>
  <si>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</si>
  <si>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</si>
  <si>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</si>
  <si>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</si>
  <si>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</si>
  <si>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</si>
  <si>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</si>
  <si>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</si>
  <si>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</si>
  <si>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</si>
  <si>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</si>
  <si>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</si>
  <si>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</si>
  <si>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</si>
  <si>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</si>
  <si>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</si>
  <si>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</si>
  <si>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</si>
  <si>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</si>
  <si>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</si>
  <si>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</si>
  <si>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</si>
  <si>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</si>
  <si>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</si>
  <si>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</si>
  <si>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</si>
  <si>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</si>
  <si>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</si>
  <si>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</si>
  <si>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</si>
  <si>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</si>
  <si>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</si>
  <si>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</si>
  <si>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</si>
  <si>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</si>
  <si>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</si>
  <si>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</si>
  <si>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</si>
  <si>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</si>
  <si>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</si>
  <si>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</si>
  <si>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</si>
  <si>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</si>
  <si>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</si>
  <si>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</si>
  <si>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</si>
  <si>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</si>
  <si>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</si>
  <si>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</si>
  <si>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</si>
  <si>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</si>
  <si>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</si>
  <si>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</si>
  <si>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</si>
  <si>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</si>
  <si>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</si>
  <si>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</si>
  <si>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</si>
  <si>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</si>
  <si>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</si>
  <si>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</si>
  <si>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</si>
  <si>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</si>
  <si>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</si>
  <si>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</si>
  <si>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</si>
  <si>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</si>
  <si>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</si>
  <si>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</si>
  <si>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</si>
  <si>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</si>
  <si>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</si>
  <si>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</si>
  <si>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</si>
  <si>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</si>
  <si>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</si>
  <si>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</si>
  <si>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</si>
  <si>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</si>
  <si>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</si>
  <si>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</si>
  <si>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</si>
  <si>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</si>
  <si>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</si>
  <si>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</si>
  <si>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</si>
  <si>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</si>
  <si>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</si>
  <si>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</si>
  <si>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</si>
  <si>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</si>
  <si>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</si>
  <si>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</si>
  <si>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</si>
  <si>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</si>
  <si>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</si>
  <si>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</si>
  <si>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</si>
  <si>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</si>
  <si>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</si>
  <si>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</si>
  <si>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</si>
  <si>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</si>
  <si>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</si>
  <si>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</si>
  <si>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</si>
  <si>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</si>
  <si>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</si>
  <si>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</si>
  <si>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</si>
  <si>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</si>
  <si>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</si>
  <si>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</si>
  <si>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</si>
  <si>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</si>
  <si>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</si>
  <si>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</si>
  <si>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</si>
  <si>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</si>
  <si>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</si>
  <si>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</si>
  <si>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</si>
  <si>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</si>
  <si>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</si>
  <si>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</si>
  <si>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</si>
  <si>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</si>
  <si>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</si>
  <si>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</si>
  <si>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</si>
  <si>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</si>
  <si>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</si>
  <si>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</si>
  <si>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</si>
  <si>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</si>
  <si>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</si>
  <si>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</si>
  <si>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</si>
  <si>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</si>
  <si>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</si>
  <si>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</si>
  <si>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</si>
  <si>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</si>
  <si>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</si>
  <si>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</si>
  <si>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</si>
  <si>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</si>
  <si>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</si>
  <si>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</si>
  <si>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</si>
  <si>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</si>
  <si>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</si>
  <si>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</si>
  <si>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</si>
  <si>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</si>
  <si>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</si>
  <si>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</si>
  <si>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</si>
  <si>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</si>
  <si>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</si>
  <si>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</si>
  <si>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</si>
  <si>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</si>
  <si>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</si>
  <si>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</si>
  <si>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</si>
  <si>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</si>
  <si>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</si>
  <si>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</si>
  <si>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</si>
  <si>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</si>
  <si>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</si>
  <si>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</si>
  <si>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</si>
  <si>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</si>
  <si>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</si>
  <si>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</si>
  <si>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</si>
  <si>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</si>
  <si>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</si>
  <si>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</si>
  <si>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</si>
  <si>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</si>
  <si>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</si>
  <si>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</si>
  <si>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</si>
  <si>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</si>
  <si>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</si>
  <si>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</si>
  <si>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</si>
  <si>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</si>
  <si>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</si>
  <si>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</si>
  <si>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</si>
  <si>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</si>
  <si>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</si>
  <si>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</si>
  <si>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</si>
  <si>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</si>
  <si>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</si>
  <si>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</si>
  <si>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</si>
  <si>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</si>
  <si>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</si>
  <si>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</si>
  <si>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</si>
  <si>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</si>
  <si>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</si>
  <si>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</si>
  <si>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</si>
  <si>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</si>
  <si>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</si>
  <si>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</si>
  <si>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</si>
  <si>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</si>
  <si>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</si>
  <si>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</si>
  <si>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</si>
  <si>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</si>
  <si>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</si>
  <si>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</si>
  <si>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</si>
  <si>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</si>
  <si>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</si>
  <si>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</si>
  <si>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</si>
  <si>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</si>
  <si>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</si>
  <si>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</si>
  <si>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</si>
  <si>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</si>
  <si>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</si>
  <si>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</si>
  <si>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</si>
  <si>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</si>
  <si>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</si>
  <si>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</si>
  <si>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</si>
  <si>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</si>
  <si>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</si>
  <si>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</si>
  <si>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</si>
  <si>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</si>
  <si>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</si>
  <si>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</si>
  <si>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</si>
  <si>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</si>
  <si>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</si>
  <si>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</si>
  <si>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</si>
  <si>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</si>
  <si>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</si>
  <si>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</si>
  <si>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</si>
  <si>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</si>
  <si>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</si>
  <si>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</si>
  <si>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</si>
  <si>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</si>
  <si>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</si>
  <si>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</si>
  <si>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</si>
  <si>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</si>
  <si>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</si>
  <si>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</si>
  <si>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</si>
  <si>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</si>
  <si>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</si>
  <si>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</si>
  <si>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</si>
  <si>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</si>
  <si>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</si>
  <si>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</si>
  <si>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</si>
  <si>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</si>
  <si>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</si>
  <si>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</si>
  <si>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</si>
  <si>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</si>
  <si>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</si>
  <si>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</si>
  <si>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</si>
  <si>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</si>
  <si>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</si>
  <si>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</si>
  <si>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</si>
  <si>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</si>
  <si>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</si>
  <si>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</si>
  <si>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</si>
  <si>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</si>
  <si>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</si>
  <si>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</si>
  <si>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</si>
  <si>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</si>
  <si>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</si>
  <si>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</si>
  <si>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</si>
  <si>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</si>
  <si>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</si>
  <si>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</si>
  <si>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</si>
  <si>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</si>
  <si>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</si>
  <si>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</si>
  <si>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</si>
  <si>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</si>
  <si>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</si>
  <si>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</si>
  <si>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</si>
  <si>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</si>
  <si>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</si>
  <si>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</si>
  <si>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</si>
  <si>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</si>
  <si>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</si>
  <si>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</si>
  <si>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</si>
  <si>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</si>
  <si>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</si>
  <si>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</si>
  <si>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</si>
  <si>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</si>
  <si>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</si>
  <si>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</si>
  <si>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</si>
  <si>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</si>
  <si>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</si>
  <si>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</si>
  <si>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</si>
  <si>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</si>
  <si>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</si>
  <si>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</si>
  <si>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</si>
  <si>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</si>
  <si>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</si>
  <si>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</si>
  <si>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</si>
  <si>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</si>
  <si>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</si>
  <si>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</si>
  <si>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</si>
  <si>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</si>
  <si>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</si>
  <si>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</si>
  <si>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</si>
  <si>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</si>
  <si>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</si>
  <si>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</si>
  <si>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</si>
  <si>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</si>
  <si>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</si>
  <si>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</si>
  <si>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</si>
  <si>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</si>
  <si>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</si>
  <si>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</si>
  <si>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</si>
  <si>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</si>
  <si>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</si>
  <si>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</si>
  <si>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</si>
  <si>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</si>
  <si>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</si>
  <si>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</si>
  <si>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</si>
  <si>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</si>
  <si>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</si>
  <si>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</si>
  <si>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</si>
  <si>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</si>
  <si>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</si>
  <si>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</si>
  <si>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</si>
  <si>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</si>
  <si>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</si>
  <si>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</si>
  <si>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</si>
  <si>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</si>
  <si>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</si>
  <si>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</si>
  <si>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</si>
  <si>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</si>
  <si>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</si>
  <si>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</si>
  <si>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</si>
  <si>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</si>
  <si>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</si>
  <si>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</si>
  <si>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</si>
  <si>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</si>
  <si>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</si>
  <si>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</si>
  <si>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</si>
  <si>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</si>
  <si>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</si>
  <si>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</si>
  <si>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</si>
  <si>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</si>
  <si>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</si>
  <si>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</si>
  <si>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</si>
  <si>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</si>
  <si>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</si>
  <si>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</si>
  <si>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</si>
  <si>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</si>
  <si>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</si>
  <si>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</si>
  <si>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</si>
  <si>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</si>
  <si>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</si>
  <si>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</si>
  <si>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</si>
  <si>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</si>
  <si>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</si>
  <si>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</si>
  <si>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</si>
  <si>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</si>
  <si>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</si>
  <si>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</si>
  <si>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</si>
  <si>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</si>
  <si>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</si>
  <si>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</si>
  <si>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</si>
  <si>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</si>
  <si>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</si>
  <si>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</si>
  <si>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</si>
  <si>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</si>
  <si>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</si>
  <si>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</si>
  <si>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</si>
  <si>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</si>
  <si>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</si>
  <si>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</si>
  <si>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</si>
  <si>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</si>
  <si>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</si>
  <si>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</si>
  <si>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</si>
  <si>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</si>
  <si>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</si>
  <si>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</si>
  <si>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</si>
  <si>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</si>
  <si>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</si>
  <si>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</si>
  <si>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</si>
  <si>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</si>
  <si>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</si>
  <si>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</si>
  <si>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</si>
  <si>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</si>
  <si>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</si>
  <si>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</si>
  <si>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</si>
  <si>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</si>
  <si>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</si>
  <si>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</si>
  <si>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</si>
  <si>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</si>
  <si>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</si>
  <si>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</si>
  <si>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</si>
  <si>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</si>
  <si>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</si>
  <si>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</si>
  <si>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</si>
  <si>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</si>
  <si>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</si>
  <si>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</si>
  <si>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</si>
  <si>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</si>
  <si>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</si>
  <si>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</si>
  <si>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</si>
  <si>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</si>
  <si>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</si>
  <si>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</si>
  <si>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</si>
  <si>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</si>
  <si>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</si>
  <si>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</si>
  <si>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</si>
  <si>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</si>
  <si>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</si>
  <si>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</si>
  <si>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</si>
  <si>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</si>
  <si>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</si>
  <si>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</si>
  <si>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</si>
  <si>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</si>
  <si>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</si>
  <si>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</si>
  <si>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</si>
  <si>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</si>
  <si>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</si>
  <si>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</si>
  <si>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</si>
  <si>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</si>
  <si>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</si>
  <si>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</si>
  <si>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</si>
  <si>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</si>
  <si>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</si>
  <si>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</si>
  <si>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</si>
  <si>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</si>
  <si>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</si>
  <si>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</si>
  <si>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</si>
  <si>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</si>
  <si>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</si>
  <si>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</si>
  <si>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</si>
  <si>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</si>
  <si>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</si>
  <si>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</si>
  <si>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</si>
  <si>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</si>
  <si>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</si>
  <si>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</si>
  <si>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</si>
  <si>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</si>
  <si>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</si>
  <si>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</si>
  <si>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</si>
  <si>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</si>
  <si>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</si>
  <si>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</si>
  <si>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</si>
  <si>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</si>
  <si>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</si>
  <si>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</si>
  <si>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</si>
  <si>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</si>
  <si>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</si>
  <si>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</si>
  <si>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</si>
  <si>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</si>
  <si>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</si>
  <si>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</si>
  <si>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</si>
  <si>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</si>
  <si>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</si>
  <si>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</si>
  <si>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</si>
  <si>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</si>
  <si>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</si>
  <si>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</si>
  <si>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</si>
  <si>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</si>
  <si>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</si>
  <si>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</si>
  <si>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</si>
  <si>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</si>
  <si>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</si>
  <si>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</si>
  <si>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</si>
  <si>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</si>
  <si>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</si>
  <si>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</si>
  <si>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</si>
  <si>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</si>
  <si>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</si>
  <si>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</si>
  <si>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</si>
  <si>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</si>
  <si>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</si>
  <si>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</si>
  <si>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</si>
  <si>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</si>
  <si>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</si>
  <si>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</si>
  <si>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</si>
  <si>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</si>
  <si>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</si>
  <si>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</si>
  <si>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</si>
  <si>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</si>
  <si>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</si>
  <si>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</si>
  <si>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</si>
  <si>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</si>
  <si>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</si>
  <si>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</si>
  <si>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</si>
  <si>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</si>
  <si>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</si>
  <si>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</si>
  <si>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</si>
  <si>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</si>
  <si>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</si>
  <si>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</si>
  <si>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</si>
  <si>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</si>
  <si>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</si>
  <si>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</si>
  <si>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</si>
  <si>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</si>
  <si>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</si>
  <si>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</si>
  <si>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</si>
  <si>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</si>
  <si>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</si>
  <si>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</si>
  <si>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</si>
  <si>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</si>
  <si>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</si>
  <si>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</si>
  <si>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</si>
  <si>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</si>
  <si>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</si>
  <si>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</si>
  <si>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</si>
  <si>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</si>
  <si>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</si>
  <si>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</si>
  <si>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</si>
  <si>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</si>
  <si>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</si>
  <si>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</si>
  <si>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</si>
  <si>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</si>
  <si>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</si>
  <si>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</si>
  <si>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</si>
  <si>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</si>
  <si>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</si>
  <si>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</si>
  <si>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</si>
  <si>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</si>
  <si>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</si>
  <si>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</si>
  <si>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</si>
  <si>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</si>
  <si>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</si>
  <si>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</si>
  <si>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</si>
  <si>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</si>
  <si>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</si>
  <si>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</si>
  <si>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</si>
  <si>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</si>
  <si>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</si>
  <si>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</si>
  <si>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</si>
  <si>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</si>
  <si>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</si>
  <si>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</si>
  <si>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</si>
  <si>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</si>
  <si>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</si>
  <si>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</si>
  <si>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</si>
  <si>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</si>
  <si>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</si>
  <si>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</si>
  <si>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</si>
  <si>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</si>
  <si>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</si>
  <si>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</si>
  <si>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</si>
  <si>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</si>
  <si>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</si>
  <si>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</si>
  <si>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</si>
  <si>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</si>
  <si>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</si>
  <si>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</si>
  <si>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</si>
  <si>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</si>
  <si>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</si>
  <si>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</si>
  <si>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</si>
  <si>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</si>
  <si>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</si>
  <si>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</si>
  <si>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</si>
  <si>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</si>
  <si>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</si>
  <si>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</si>
  <si>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</si>
  <si>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</si>
  <si>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</si>
  <si>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</si>
  <si>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</si>
  <si>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</si>
  <si>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</si>
  <si>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</si>
  <si>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</si>
  <si>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</si>
  <si>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</si>
  <si>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</si>
  <si>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</si>
  <si>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</si>
  <si>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</si>
  <si>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</si>
  <si>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</si>
  <si>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</si>
  <si>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</si>
  <si>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</si>
  <si>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</si>
  <si>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</si>
  <si>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</si>
  <si>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</si>
  <si>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</si>
  <si>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</si>
  <si>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</si>
  <si>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</si>
  <si>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</si>
  <si>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</si>
  <si>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</si>
  <si>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</si>
  <si>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</si>
  <si>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</si>
  <si>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</si>
  <si>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</si>
  <si>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</si>
  <si>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</si>
  <si>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</si>
  <si>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</si>
  <si>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</si>
  <si>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</si>
  <si>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</si>
  <si>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</si>
  <si>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</si>
  <si>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</si>
  <si>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</si>
  <si>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</si>
  <si>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</si>
  <si>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</si>
  <si>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</si>
  <si>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</si>
  <si>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</si>
  <si>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</si>
  <si>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</si>
  <si>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</si>
  <si>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</si>
  <si>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</si>
  <si>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</si>
  <si>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</si>
  <si>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</si>
  <si>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</si>
  <si>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</si>
  <si>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</si>
  <si>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</si>
  <si>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</si>
  <si>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</si>
  <si>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</si>
  <si>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</si>
  <si>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</si>
  <si>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</si>
  <si>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</si>
  <si>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</si>
  <si>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</si>
  <si>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</si>
  <si>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</si>
  <si>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</si>
  <si>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</si>
  <si>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</si>
  <si>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</si>
  <si>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</si>
  <si>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</si>
  <si>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</si>
  <si>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</si>
  <si>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</si>
  <si>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</si>
  <si>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</si>
  <si>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</si>
  <si>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</si>
  <si>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</si>
  <si>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</si>
  <si>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</si>
  <si>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</si>
  <si>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</si>
  <si>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</si>
  <si>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</si>
  <si>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</si>
  <si>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</si>
  <si>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</si>
  <si>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</si>
  <si>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</si>
  <si>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</si>
  <si>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</si>
  <si>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</si>
  <si>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</si>
  <si>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</si>
  <si>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</si>
  <si>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</si>
  <si>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</si>
  <si>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</si>
  <si>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</si>
  <si>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</si>
  <si>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</si>
  <si>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</si>
  <si>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</si>
  <si>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</si>
  <si>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</si>
  <si>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</si>
  <si>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</si>
  <si>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</si>
  <si>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</si>
  <si>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</si>
  <si>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</si>
  <si>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</si>
  <si>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</si>
  <si>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</si>
  <si>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</si>
  <si>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</si>
  <si>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</si>
  <si>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</si>
  <si>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</si>
  <si>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</si>
  <si>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</si>
  <si>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</si>
  <si>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</si>
  <si>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</si>
  <si>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</si>
  <si>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</si>
  <si>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</si>
  <si>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</si>
  <si>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</si>
  <si>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</si>
  <si>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</si>
  <si>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</si>
  <si>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</si>
  <si>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</si>
  <si>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</si>
  <si>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</si>
  <si>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</si>
  <si>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</si>
  <si>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</si>
  <si>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</si>
  <si>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</si>
  <si>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</si>
  <si>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</si>
  <si>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</si>
  <si>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</si>
  <si>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</si>
  <si>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</si>
  <si>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</si>
  <si>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</si>
  <si>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</si>
  <si>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</si>
  <si>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</si>
  <si>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</si>
  <si>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</si>
  <si>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</si>
  <si>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</si>
  <si>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</si>
  <si>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</si>
  <si>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</si>
  <si>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</si>
  <si>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</si>
  <si>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</si>
  <si>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</si>
  <si>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</si>
  <si>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</si>
  <si>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</si>
  <si>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</si>
  <si>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</si>
  <si>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</si>
  <si>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</si>
  <si>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</si>
  <si>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</si>
  <si>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</si>
  <si>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</si>
  <si>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</si>
  <si>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</si>
  <si>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</si>
  <si>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</si>
  <si>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</si>
  <si>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</si>
  <si>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</si>
  <si>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</si>
  <si>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</si>
  <si>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</si>
  <si>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</si>
  <si>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</si>
  <si>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</si>
  <si>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</si>
  <si>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</si>
  <si>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</si>
  <si>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</si>
  <si>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</si>
  <si>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</si>
  <si>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</si>
  <si>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</si>
  <si>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</si>
  <si>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</si>
  <si>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</si>
  <si>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</si>
  <si>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</si>
  <si>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</si>
  <si>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</si>
  <si>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</si>
  <si>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</si>
  <si>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</si>
  <si>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</si>
  <si>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</si>
  <si>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</si>
  <si>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</si>
  <si>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</si>
  <si>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</si>
  <si>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</si>
  <si>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</si>
  <si>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</si>
  <si>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</si>
  <si>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</si>
  <si>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</si>
  <si>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</si>
  <si>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</si>
  <si>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</si>
  <si>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</si>
  <si>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</si>
  <si>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</si>
  <si>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</si>
  <si>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</si>
  <si>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</si>
  <si>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</si>
  <si>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</si>
  <si>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</si>
  <si>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</si>
  <si>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</si>
  <si>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</si>
  <si>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</si>
  <si>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</si>
  <si>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</si>
  <si>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</si>
  <si>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</si>
  <si>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</si>
  <si>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</si>
  <si>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</si>
  <si>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</si>
  <si>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</si>
  <si>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</si>
  <si>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</si>
  <si>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</si>
  <si>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</si>
  <si>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</si>
  <si>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</si>
  <si>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</si>
  <si>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</si>
  <si>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</si>
  <si>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</si>
  <si>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</si>
  <si>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</si>
  <si>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</si>
  <si>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</si>
  <si>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</si>
  <si>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</si>
  <si>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</si>
  <si>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</si>
  <si>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</si>
  <si>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</si>
  <si>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</si>
  <si>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</si>
  <si>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</si>
  <si>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</si>
  <si>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</si>
  <si>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</si>
  <si>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</si>
  <si>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</si>
  <si>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</si>
  <si>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</si>
  <si>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</si>
  <si>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</si>
  <si>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</si>
  <si>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</si>
  <si>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</si>
  <si>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</si>
  <si>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</si>
  <si>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</si>
  <si>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</si>
  <si>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</si>
  <si>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</si>
  <si>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</si>
  <si>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</si>
  <si>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</si>
  <si>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</si>
  <si>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</si>
  <si>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</si>
  <si>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</si>
  <si>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</si>
  <si>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</si>
  <si>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</si>
  <si>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</si>
  <si>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</si>
  <si>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</si>
  <si>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</si>
  <si>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</si>
  <si>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</si>
  <si>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</si>
  <si>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</si>
  <si>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</si>
  <si>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</si>
  <si>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</si>
  <si>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</si>
  <si>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</si>
  <si>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</si>
  <si>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</si>
  <si>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</si>
  <si>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</si>
  <si>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</si>
  <si>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</si>
  <si>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</si>
  <si>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</si>
  <si>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</si>
  <si>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</si>
  <si>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</si>
  <si>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</si>
  <si>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</si>
  <si>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</si>
  <si>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</si>
  <si>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</si>
  <si>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</si>
  <si>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</si>
  <si>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</si>
  <si>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</si>
  <si>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</si>
  <si>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</si>
  <si>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</si>
  <si>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</si>
  <si>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</si>
  <si>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</si>
  <si>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</si>
  <si>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</si>
  <si>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</si>
  <si>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</si>
  <si>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</si>
  <si>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</si>
  <si>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</si>
  <si>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</si>
  <si>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</si>
  <si>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</si>
  <si>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</si>
  <si>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</si>
  <si>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</si>
  <si>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</si>
  <si>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</si>
  <si>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</si>
  <si>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</si>
  <si>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</si>
  <si>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</si>
  <si>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</si>
  <si>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</si>
  <si>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</si>
  <si>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</si>
  <si>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</si>
  <si>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</si>
  <si>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</si>
  <si>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</si>
  <si>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</si>
  <si>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</si>
  <si>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</si>
  <si>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</si>
  <si>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</si>
  <si>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</si>
  <si>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</si>
  <si>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</si>
  <si>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</si>
  <si>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</si>
  <si>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</si>
  <si>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</si>
  <si>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</si>
  <si>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</si>
  <si>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</si>
  <si>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</si>
  <si>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</si>
  <si>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</si>
  <si>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</si>
  <si>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</si>
  <si>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</si>
  <si>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</si>
  <si>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</si>
  <si>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</si>
  <si>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</si>
  <si>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</si>
  <si>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</si>
  <si>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</si>
  <si>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</si>
  <si>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</si>
  <si>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</si>
  <si>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</si>
  <si>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</si>
  <si>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</si>
  <si>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</si>
  <si>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</si>
  <si>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</si>
  <si>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</si>
  <si>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</si>
  <si>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</si>
  <si>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</si>
  <si>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</si>
  <si>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</si>
  <si>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</si>
  <si>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</si>
  <si>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</si>
  <si>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</si>
  <si>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</si>
  <si>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</si>
  <si>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</si>
  <si>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</si>
  <si>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</si>
  <si>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</si>
  <si>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</si>
  <si>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</si>
  <si>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</si>
  <si>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</si>
  <si>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</si>
  <si>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</si>
  <si>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</si>
  <si>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</si>
  <si>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</si>
  <si>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</si>
  <si>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</si>
  <si>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</si>
  <si>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</si>
  <si>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</si>
  <si>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</si>
  <si>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</si>
  <si>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</si>
  <si>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</si>
  <si>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</si>
  <si>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</si>
  <si>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</si>
  <si>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</si>
  <si>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</si>
  <si>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</si>
  <si>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</si>
  <si>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</si>
  <si>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</si>
  <si>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</si>
  <si>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</si>
  <si>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</si>
  <si>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</si>
  <si>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</si>
  <si>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</si>
  <si>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</si>
  <si>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</si>
  <si>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</si>
  <si>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</si>
  <si>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</si>
  <si>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</si>
  <si>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</si>
  <si>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</si>
  <si>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</si>
  <si>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</si>
  <si>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</si>
  <si>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</si>
  <si>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</si>
  <si>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</si>
  <si>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</si>
  <si>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</si>
  <si>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</si>
  <si>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</si>
  <si>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</si>
  <si>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</si>
  <si>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</si>
  <si>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</si>
  <si>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</si>
  <si>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</si>
  <si>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</si>
  <si>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</si>
  <si>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</si>
  <si>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</si>
  <si>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</si>
  <si>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</si>
  <si>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</si>
  <si>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</si>
  <si>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</si>
  <si>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</si>
  <si>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</si>
  <si>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</si>
  <si>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</si>
  <si>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</si>
  <si>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</si>
  <si>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</si>
  <si>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</si>
  <si>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</si>
  <si>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</si>
  <si>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</si>
  <si>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</si>
  <si>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</si>
  <si>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</si>
  <si>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</si>
  <si>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</si>
  <si>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</si>
  <si>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</si>
  <si>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</si>
  <si>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</si>
  <si>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</si>
  <si>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</si>
  <si>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</si>
  <si>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</si>
  <si>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</si>
  <si>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</si>
  <si>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</si>
  <si>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</si>
  <si>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</si>
  <si>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</si>
  <si>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</si>
  <si>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</si>
  <si>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</si>
  <si>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</si>
  <si>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</si>
  <si>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</si>
  <si>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</si>
  <si>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</si>
  <si>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</si>
  <si>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</si>
  <si>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</si>
  <si>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</si>
  <si>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</si>
  <si>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</si>
  <si>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</si>
  <si>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</si>
  <si>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</si>
  <si>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</si>
  <si>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</si>
  <si>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</si>
  <si>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</si>
  <si>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</si>
  <si>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</si>
  <si>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</si>
  <si>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</si>
  <si>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</si>
  <si>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</si>
  <si>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</si>
  <si>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</si>
  <si>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</si>
  <si>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</si>
  <si>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</si>
  <si>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</si>
  <si>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</si>
  <si>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</si>
  <si>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</si>
  <si>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</si>
  <si>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</si>
  <si>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</si>
  <si>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</si>
  <si>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</si>
  <si>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</si>
  <si>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</si>
  <si>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</si>
  <si>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</si>
  <si>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</si>
  <si>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</si>
  <si>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</si>
  <si>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</si>
  <si>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</si>
  <si>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</si>
  <si>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</si>
  <si>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</si>
  <si>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</si>
  <si>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</si>
  <si>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</si>
  <si>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</si>
  <si>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</si>
  <si>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</si>
  <si>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</si>
  <si>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</si>
  <si>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</si>
  <si>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</si>
  <si>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</si>
  <si>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</si>
  <si>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</si>
  <si>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</si>
  <si>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</si>
  <si>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</si>
  <si>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</si>
  <si>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</si>
  <si>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</si>
  <si>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</si>
  <si>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</si>
  <si>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</si>
  <si>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</si>
  <si>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</si>
  <si>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</si>
  <si>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</si>
  <si>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</si>
  <si>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</si>
  <si>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</si>
  <si>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</si>
  <si>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</si>
  <si>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</si>
  <si>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</si>
  <si>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</si>
  <si>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</si>
  <si>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</si>
  <si>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</si>
  <si>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</si>
  <si>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</si>
  <si>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</si>
  <si>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</si>
  <si>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</si>
  <si>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</si>
  <si>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</si>
  <si>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</si>
  <si>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</si>
  <si>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</si>
  <si>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</si>
  <si>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</si>
  <si>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</si>
  <si>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</si>
  <si>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</si>
  <si>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</si>
  <si>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</si>
  <si>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</si>
  <si>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</si>
  <si>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</si>
  <si>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</si>
  <si>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</si>
  <si>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</si>
  <si>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</si>
  <si>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</si>
  <si>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</si>
  <si>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</si>
  <si>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</si>
  <si>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</si>
  <si>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</si>
  <si>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</si>
  <si>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</si>
  <si>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</si>
  <si>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</si>
  <si>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</si>
  <si>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</si>
  <si>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</si>
  <si>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</si>
  <si>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</si>
  <si>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</si>
  <si>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</si>
  <si>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</si>
  <si>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</si>
  <si>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</si>
  <si>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</si>
  <si>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</si>
  <si>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</si>
  <si>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</si>
  <si>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</si>
  <si>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</si>
  <si>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</si>
  <si>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</si>
  <si>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</si>
  <si>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</si>
  <si>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</si>
  <si>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</si>
  <si>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</si>
  <si>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</si>
  <si>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</si>
  <si>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</si>
  <si>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</si>
  <si>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</si>
  <si>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</si>
  <si>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</si>
  <si>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</si>
  <si>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</si>
  <si>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</si>
  <si>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</si>
  <si>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</si>
  <si>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</si>
  <si>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</si>
  <si>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</si>
  <si>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</si>
  <si>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</si>
  <si>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</si>
  <si>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</si>
  <si>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</si>
  <si>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</si>
  <si>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</si>
  <si>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</si>
  <si>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</si>
  <si>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</si>
  <si>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</si>
  <si>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</si>
  <si>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</si>
  <si>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</si>
  <si>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</si>
  <si>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</si>
  <si>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</si>
  <si>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</si>
  <si>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</si>
  <si>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</si>
  <si>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</si>
  <si>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</si>
  <si>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</si>
  <si>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</si>
  <si>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</si>
  <si>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</si>
  <si>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</si>
  <si>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</si>
  <si>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</si>
  <si>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</si>
  <si>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</si>
  <si>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</si>
  <si>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</si>
  <si>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</si>
  <si>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</si>
  <si>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</si>
  <si>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</si>
  <si>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</si>
  <si>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</si>
  <si>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</si>
  <si>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</si>
  <si>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</si>
  <si>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</si>
  <si>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</si>
  <si>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</si>
  <si>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</si>
  <si>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</si>
  <si>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</si>
  <si>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</si>
  <si>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</si>
  <si>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</si>
  <si>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</si>
  <si>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</si>
  <si>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</si>
  <si>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</si>
  <si>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</si>
  <si>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</si>
  <si>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</si>
  <si>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</si>
  <si>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</si>
  <si>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</si>
  <si>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</si>
  <si>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</si>
  <si>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</si>
  <si>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</si>
  <si>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</si>
  <si>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</si>
  <si>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</si>
  <si>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</si>
  <si>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</si>
  <si>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</si>
  <si>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</si>
  <si>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</si>
  <si>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</si>
  <si>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</si>
  <si>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</si>
  <si>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</si>
  <si>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</si>
  <si>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</si>
  <si>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</si>
  <si>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</si>
  <si>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</si>
  <si>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</si>
  <si>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</si>
  <si>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</si>
  <si>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</si>
  <si>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</si>
  <si>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</si>
  <si>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</si>
  <si>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</si>
  <si>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</si>
  <si>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</si>
  <si>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</si>
  <si>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</si>
  <si>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</si>
  <si>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</si>
  <si>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</si>
  <si>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</si>
  <si>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</si>
  <si>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</si>
  <si>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</si>
  <si>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</si>
  <si>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</si>
  <si>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</si>
  <si>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</si>
  <si>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</si>
  <si>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</si>
  <si>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</si>
  <si>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</si>
  <si>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</si>
  <si>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</si>
  <si>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</si>
  <si>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</si>
  <si>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</si>
  <si>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</si>
  <si>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</si>
  <si>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</si>
  <si>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</si>
  <si>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</si>
  <si>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</si>
  <si>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</si>
  <si>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</si>
  <si>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</si>
  <si>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</si>
  <si>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</si>
  <si>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</si>
  <si>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</si>
  <si>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</si>
  <si>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</si>
  <si>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</si>
  <si>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</si>
  <si>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</si>
  <si>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</si>
  <si>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</si>
  <si>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</si>
  <si>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</si>
  <si>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</si>
  <si>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</si>
  <si>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</si>
  <si>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</si>
  <si>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</si>
  <si>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</si>
  <si>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</si>
  <si>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</si>
  <si>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</si>
  <si>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</si>
  <si>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</si>
  <si>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</si>
  <si>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</si>
  <si>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</si>
  <si>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</si>
  <si>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</si>
  <si>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</si>
  <si>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</si>
  <si>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</si>
  <si>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</si>
  <si>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</si>
  <si>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</si>
  <si>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</si>
  <si>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</si>
  <si>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</si>
  <si>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</si>
  <si>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</si>
  <si>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</si>
  <si>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</si>
  <si>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</si>
  <si>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</si>
  <si>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</si>
  <si>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</si>
  <si>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</si>
  <si>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</si>
  <si>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</si>
  <si>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</si>
  <si>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</si>
  <si>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</si>
  <si>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</si>
  <si>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</si>
  <si>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</si>
  <si>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</si>
  <si>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</si>
  <si>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</si>
  <si>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</si>
  <si>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</si>
  <si>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</si>
  <si>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</si>
  <si>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</si>
  <si>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</si>
  <si>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</si>
  <si>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</si>
  <si>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</si>
  <si>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</si>
  <si>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</si>
  <si>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</si>
  <si>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</si>
  <si>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</si>
  <si>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</si>
  <si>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</si>
  <si>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</si>
  <si>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</si>
  <si>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</si>
  <si>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</si>
  <si>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</si>
  <si>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</si>
  <si>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</si>
  <si>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</si>
  <si>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</si>
  <si>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</si>
  <si>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</si>
  <si>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</si>
  <si>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</si>
  <si>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</si>
  <si>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</si>
  <si>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</si>
  <si>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</si>
  <si>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</si>
  <si>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</si>
  <si>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</si>
  <si>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</si>
  <si>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</si>
  <si>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</si>
  <si>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</si>
  <si>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</si>
  <si>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</si>
  <si>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</si>
  <si>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</si>
  <si>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</si>
  <si>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</si>
  <si>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</si>
  <si>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</si>
  <si>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</si>
  <si>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</si>
  <si>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</si>
  <si>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</si>
  <si>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</si>
  <si>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</si>
  <si>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</si>
  <si>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</si>
  <si>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</si>
  <si>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</si>
  <si>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</si>
  <si>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</si>
  <si>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</si>
  <si>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</si>
  <si>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</si>
  <si>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</si>
  <si>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</si>
  <si>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</si>
  <si>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</si>
  <si>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</si>
  <si>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</si>
  <si>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</si>
  <si>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</si>
  <si>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</si>
  <si>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</si>
  <si>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</si>
  <si>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</si>
  <si>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</si>
  <si>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</si>
  <si>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</si>
  <si>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</si>
  <si>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</si>
  <si>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</si>
  <si>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</si>
  <si>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</si>
  <si>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</si>
  <si>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</si>
  <si>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</si>
  <si>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</si>
  <si>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</si>
  <si>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</si>
  <si>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</si>
  <si>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</si>
  <si>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</si>
  <si>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</si>
  <si>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</si>
  <si>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</si>
  <si>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</si>
  <si>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</si>
  <si>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</si>
  <si>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</si>
  <si>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</si>
  <si>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</si>
  <si>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</si>
  <si>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</si>
  <si>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</si>
  <si>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</si>
  <si>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</si>
  <si>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</si>
  <si>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</si>
  <si>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</si>
  <si>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</si>
  <si>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</si>
  <si>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</si>
  <si>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</si>
  <si>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</si>
  <si>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</si>
  <si>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</si>
  <si>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</si>
  <si>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</si>
  <si>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</si>
  <si>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</si>
  <si>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</si>
  <si>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</si>
  <si>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</si>
  <si>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</si>
  <si>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</si>
  <si>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</si>
  <si>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</si>
  <si>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</si>
  <si>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</si>
  <si>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</si>
  <si>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</si>
  <si>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</si>
  <si>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</si>
  <si>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</si>
  <si>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</si>
  <si>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</si>
  <si>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</si>
  <si>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</si>
  <si>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</si>
  <si>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</si>
  <si>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</si>
  <si>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</si>
  <si>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</si>
  <si>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</si>
  <si>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</si>
  <si>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</si>
  <si>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</si>
  <si>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</si>
  <si>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</si>
  <si>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</si>
  <si>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</si>
  <si>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</si>
  <si>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</si>
  <si>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</si>
  <si>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</si>
  <si>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</si>
  <si>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</si>
  <si>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</si>
  <si>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</si>
  <si>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</si>
  <si>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</si>
  <si>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</si>
  <si>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</si>
  <si>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</si>
  <si>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</si>
  <si>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</si>
  <si>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</si>
  <si>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</si>
  <si>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</si>
  <si>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</si>
  <si>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</si>
  <si>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</si>
  <si>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</si>
  <si>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</si>
  <si>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</si>
  <si>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</si>
  <si>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</si>
  <si>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</si>
  <si>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</si>
  <si>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</si>
  <si>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</si>
  <si>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</si>
  <si>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</si>
  <si>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</si>
  <si>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</si>
  <si>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</si>
  <si>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</si>
  <si>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</si>
  <si>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</si>
  <si>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</si>
  <si>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</si>
  <si>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</si>
  <si>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</si>
  <si>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</si>
  <si>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</si>
  <si>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</si>
  <si>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</si>
  <si>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</si>
  <si>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</si>
  <si>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</si>
  <si>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</si>
  <si>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</si>
  <si>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</si>
  <si>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</si>
  <si>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</si>
  <si>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</si>
  <si>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</si>
  <si>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</si>
  <si>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</si>
  <si>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</si>
  <si>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</si>
  <si>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</si>
  <si>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</si>
  <si>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</si>
  <si>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</si>
  <si>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</si>
  <si>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</si>
  <si>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</si>
  <si>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</si>
  <si>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</si>
  <si>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</si>
  <si>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</si>
  <si>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</si>
  <si>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</si>
  <si>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</si>
  <si>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</si>
  <si>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</si>
  <si>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</si>
  <si>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</si>
  <si>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</si>
  <si>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</si>
  <si>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</si>
  <si>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</si>
  <si>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</si>
  <si>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</si>
  <si>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</si>
  <si>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</si>
  <si>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</si>
  <si>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</si>
  <si>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</si>
  <si>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</si>
  <si>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</si>
  <si>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</si>
  <si>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</si>
  <si>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</si>
  <si>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</si>
  <si>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</si>
  <si>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</si>
  <si>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</si>
  <si>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</si>
  <si>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</si>
  <si>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</si>
  <si>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</si>
  <si>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</si>
  <si>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</si>
  <si>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</si>
  <si>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</si>
  <si>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</si>
  <si>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</si>
  <si>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</si>
  <si>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</si>
  <si>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</si>
  <si>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</si>
  <si>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</si>
  <si>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</si>
  <si>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</si>
  <si>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</si>
  <si>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</si>
  <si>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</si>
  <si>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</si>
  <si>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</si>
  <si>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</si>
  <si>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</si>
  <si>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</si>
  <si>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</si>
  <si>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</si>
  <si>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</si>
  <si>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</si>
  <si>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</si>
  <si>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</si>
  <si>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</si>
  <si>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</si>
  <si>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</si>
  <si>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</si>
  <si>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</si>
  <si>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</si>
  <si>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</si>
  <si>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</si>
  <si>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</si>
  <si>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</si>
  <si>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</si>
  <si>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</si>
  <si>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</si>
  <si>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</si>
  <si>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</si>
  <si>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</si>
  <si>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</si>
  <si>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</si>
  <si>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</si>
  <si>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</si>
  <si>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</si>
  <si>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</si>
  <si>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</si>
  <si>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</si>
  <si>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</si>
  <si>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</si>
  <si>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</si>
  <si>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</si>
  <si>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</si>
  <si>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</si>
  <si>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</si>
  <si>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</si>
  <si>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</si>
  <si>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</si>
  <si>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</si>
  <si>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</si>
  <si>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</si>
  <si>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</si>
  <si>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</si>
  <si>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</si>
  <si>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</si>
  <si>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</si>
  <si>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</si>
  <si>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</si>
  <si>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</si>
  <si>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</si>
  <si>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</si>
  <si>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</si>
  <si>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</si>
  <si>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</si>
  <si>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</si>
  <si>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</si>
  <si>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</si>
  <si>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</si>
  <si>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</si>
  <si>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</si>
  <si>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</si>
  <si>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</si>
  <si>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</si>
  <si>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</si>
  <si>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</si>
  <si>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</si>
  <si>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</si>
  <si>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</si>
  <si>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</si>
  <si>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</si>
  <si>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</si>
  <si>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</si>
  <si>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</si>
  <si>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</si>
  <si>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</si>
  <si>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</si>
  <si>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</si>
  <si>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</si>
  <si>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</si>
  <si>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</si>
  <si>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</si>
  <si>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</si>
  <si>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</si>
  <si>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</si>
  <si>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</si>
  <si>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</si>
  <si>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</si>
  <si>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</si>
  <si>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</si>
  <si>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</si>
  <si>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</si>
  <si>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</si>
  <si>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</si>
  <si>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</si>
  <si>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</si>
  <si>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</si>
  <si>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</si>
  <si>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</si>
  <si>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</si>
  <si>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</si>
  <si>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</si>
  <si>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</si>
  <si>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</si>
  <si>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</si>
  <si>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</si>
  <si>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</si>
  <si>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</si>
  <si>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</si>
  <si>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</si>
  <si>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</si>
  <si>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</si>
  <si>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</si>
  <si>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</si>
  <si>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</si>
  <si>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</si>
  <si>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</si>
  <si>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</si>
  <si>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</si>
  <si>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</si>
  <si>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</si>
  <si>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</si>
  <si>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</si>
  <si>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</si>
  <si>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</si>
  <si>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</si>
  <si>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</si>
  <si>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</si>
  <si>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</si>
  <si>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</si>
  <si>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</si>
  <si>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</si>
  <si>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</si>
  <si>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</si>
  <si>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</si>
  <si>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</si>
  <si>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</si>
  <si>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</si>
  <si>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</si>
  <si>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</si>
  <si>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</si>
  <si>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</si>
  <si>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</si>
  <si>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</si>
  <si>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</si>
  <si>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</si>
  <si>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</si>
  <si>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</si>
  <si>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</si>
  <si>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</si>
  <si>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</si>
  <si>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</si>
  <si>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</si>
  <si>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</si>
  <si>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</si>
  <si>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</si>
  <si>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</si>
  <si>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</si>
  <si>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</si>
  <si>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</si>
  <si>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</si>
  <si>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</si>
  <si>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</si>
  <si>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</si>
  <si>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</si>
  <si>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</si>
  <si>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</si>
  <si>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</si>
  <si>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</si>
  <si>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</si>
  <si>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</si>
  <si>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</si>
  <si>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</si>
  <si>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</si>
  <si>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</si>
  <si>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</si>
  <si>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</si>
  <si>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</si>
  <si>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</si>
  <si>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</si>
  <si>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</si>
  <si>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</si>
  <si>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</si>
  <si>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</si>
  <si>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</si>
  <si>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</si>
  <si>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</si>
  <si>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</si>
  <si>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</si>
  <si>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</si>
  <si>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</si>
  <si>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</si>
  <si>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</si>
  <si>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</si>
  <si>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</si>
  <si>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</si>
  <si>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</si>
  <si>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</si>
  <si>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</si>
  <si>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</si>
  <si>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</si>
  <si>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</si>
  <si>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</si>
  <si>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</si>
  <si>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</si>
  <si>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</si>
  <si>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</si>
  <si>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</si>
  <si>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</si>
  <si>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</si>
  <si>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</si>
  <si>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</si>
  <si>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</si>
  <si>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</si>
  <si>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</si>
  <si>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</si>
  <si>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</si>
  <si>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</si>
  <si>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</si>
  <si>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</si>
  <si>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</si>
  <si>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</si>
  <si>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</si>
  <si>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</si>
  <si>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</si>
  <si>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</si>
  <si>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</si>
  <si>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</si>
  <si>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</si>
  <si>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</si>
  <si>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</si>
  <si>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</si>
  <si>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</si>
  <si>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</si>
  <si>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</si>
  <si>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</si>
  <si>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</si>
  <si>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</si>
  <si>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</si>
  <si>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</si>
  <si>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</si>
  <si>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</si>
  <si>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</si>
  <si>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</si>
  <si>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</si>
  <si>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</si>
  <si>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</si>
  <si>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</si>
  <si>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</si>
  <si>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</si>
  <si>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</si>
  <si>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</si>
  <si>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</si>
  <si>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</si>
  <si>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</si>
  <si>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</si>
  <si>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</si>
  <si>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</si>
  <si>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</si>
  <si>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</si>
  <si>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</si>
  <si>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</si>
  <si>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</si>
  <si>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</si>
  <si>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</si>
  <si>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</si>
  <si>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</si>
  <si>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</si>
  <si>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</si>
  <si>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</si>
  <si>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</si>
  <si>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</si>
  <si>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</si>
  <si>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</si>
  <si>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</si>
  <si>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</si>
  <si>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</si>
  <si>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</si>
  <si>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</si>
  <si>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</si>
  <si>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</si>
  <si>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</si>
  <si>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</si>
  <si>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</si>
  <si>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</si>
  <si>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</si>
  <si>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</si>
  <si>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</si>
  <si>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</si>
  <si>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</si>
  <si>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</si>
  <si>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</si>
  <si>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</si>
  <si>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</si>
  <si>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</si>
  <si>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</si>
  <si>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</si>
  <si>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</si>
  <si>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</si>
  <si>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</si>
  <si>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</si>
  <si>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</si>
  <si>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</si>
  <si>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</si>
  <si>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</si>
  <si>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</si>
  <si>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</si>
  <si>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</si>
  <si>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</si>
  <si>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</si>
  <si>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</si>
  <si>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</si>
  <si>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</si>
  <si>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</si>
  <si>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</si>
  <si>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</si>
  <si>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</si>
  <si>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</si>
  <si>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</si>
  <si>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</si>
  <si>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</si>
  <si>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</si>
  <si>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</si>
  <si>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</si>
  <si>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</si>
  <si>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</si>
  <si>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</si>
  <si>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</si>
  <si>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</si>
  <si>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</si>
  <si>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</si>
  <si>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</si>
  <si>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</si>
  <si>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</si>
  <si>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</si>
  <si>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</si>
  <si>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</si>
  <si>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</si>
  <si>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</si>
  <si>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</si>
  <si>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</si>
  <si>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</si>
  <si>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</si>
  <si>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</si>
  <si>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</si>
  <si>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</si>
  <si>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</si>
  <si>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</si>
  <si>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</si>
  <si>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</si>
  <si>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</si>
  <si>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</si>
  <si>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</si>
  <si>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</si>
  <si>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</si>
  <si>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</si>
  <si>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</si>
  <si>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</si>
  <si>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</si>
  <si>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</si>
  <si>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</si>
  <si>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</si>
  <si>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</si>
  <si>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</si>
  <si>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</si>
  <si>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</si>
  <si>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</si>
  <si>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</si>
  <si>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</si>
  <si>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</si>
  <si>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</si>
  <si>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</si>
  <si>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</si>
  <si>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</si>
  <si>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</si>
  <si>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</si>
  <si>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</si>
  <si>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</si>
  <si>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</si>
  <si>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</si>
  <si>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</si>
  <si>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</si>
  <si>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</si>
  <si>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</si>
  <si>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</si>
  <si>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</si>
  <si>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</si>
  <si>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</si>
  <si>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</si>
  <si>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</si>
  <si>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</si>
  <si>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</si>
  <si>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</si>
  <si>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</si>
  <si>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</si>
  <si>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</si>
  <si>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</si>
  <si>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</si>
  <si>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</si>
  <si>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</si>
  <si>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</si>
  <si>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</si>
  <si>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</si>
  <si>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</si>
  <si>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</si>
  <si>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</si>
  <si>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</si>
  <si>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</si>
  <si>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</si>
  <si>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</si>
  <si>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</si>
  <si>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</si>
  <si>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</si>
  <si>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</si>
  <si>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</si>
  <si>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</si>
  <si>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</si>
  <si>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</si>
  <si>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</si>
  <si>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</si>
  <si>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</si>
  <si>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</si>
  <si>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</si>
  <si>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</si>
  <si>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</si>
  <si>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</si>
  <si>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</si>
  <si>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</si>
  <si>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</si>
  <si>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</si>
  <si>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</si>
  <si>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</si>
  <si>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</si>
  <si>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</si>
  <si>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</si>
  <si>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</si>
  <si>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</si>
  <si>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</si>
  <si>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</si>
  <si>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</si>
  <si>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</si>
  <si>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</si>
  <si>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</si>
  <si>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</si>
  <si>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</si>
  <si>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</si>
  <si>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</si>
  <si>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</si>
  <si>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</si>
  <si>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</si>
  <si>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</si>
  <si>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</si>
  <si>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</si>
  <si>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</si>
  <si>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</si>
  <si>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</si>
  <si>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</si>
  <si>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</si>
  <si>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</si>
  <si>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</si>
  <si>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</si>
  <si>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</si>
  <si>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</si>
  <si>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</si>
  <si>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</si>
  <si>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</si>
  <si>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</si>
  <si>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</si>
  <si>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</si>
  <si>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</si>
  <si>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</si>
  <si>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</si>
  <si>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</si>
  <si>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</si>
  <si>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</si>
  <si>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</si>
  <si>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</si>
  <si>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</si>
  <si>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</si>
  <si>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</si>
  <si>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</si>
  <si>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</si>
  <si>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</si>
  <si>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</si>
  <si>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</si>
  <si>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</si>
  <si>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</si>
  <si>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</si>
  <si>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</si>
  <si>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</si>
  <si>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</si>
  <si>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</si>
  <si>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</si>
  <si>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</si>
  <si>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</si>
  <si>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</si>
  <si>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</si>
  <si>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</si>
  <si>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</si>
  <si>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</si>
  <si>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</si>
  <si>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</si>
  <si>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</si>
  <si>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</si>
  <si>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</si>
  <si>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</si>
  <si>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</si>
  <si>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</si>
  <si>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</si>
  <si>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</si>
  <si>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</si>
  <si>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</si>
  <si>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</si>
  <si>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</si>
  <si>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</si>
  <si>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</si>
  <si>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</si>
  <si>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</si>
  <si>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</si>
  <si>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</si>
  <si>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</si>
  <si>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</si>
  <si>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</si>
  <si>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</si>
  <si>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</si>
  <si>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</si>
  <si>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</si>
  <si>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</si>
  <si>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</si>
  <si>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</si>
  <si>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</si>
  <si>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</si>
  <si>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</si>
  <si>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</si>
  <si>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</si>
  <si>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</si>
  <si>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</si>
  <si>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</si>
  <si>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</si>
  <si>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</si>
  <si>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</si>
  <si>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</si>
  <si>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</si>
  <si>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</si>
  <si>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</si>
  <si>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</si>
  <si>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</si>
  <si>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</si>
  <si>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</si>
  <si>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</si>
  <si>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</si>
  <si>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</si>
  <si>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</si>
  <si>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</si>
  <si>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</si>
  <si>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</si>
  <si>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</si>
  <si>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</si>
  <si>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</si>
  <si>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</si>
  <si>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</si>
  <si>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</si>
  <si>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</si>
  <si>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</si>
  <si>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</si>
  <si>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</si>
  <si>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</si>
  <si>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</si>
  <si>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</si>
  <si>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</si>
  <si>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</si>
  <si>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</si>
  <si>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</si>
  <si>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</si>
  <si>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</si>
  <si>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</si>
  <si>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</si>
  <si>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</si>
  <si>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</si>
  <si>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</si>
  <si>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</si>
  <si>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</si>
  <si>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</si>
  <si>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</si>
  <si>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</si>
  <si>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</si>
  <si>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</si>
  <si>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</si>
  <si>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</si>
  <si>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</si>
  <si>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</si>
  <si>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</si>
  <si>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</si>
  <si>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</si>
  <si>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</si>
  <si>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</si>
  <si>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</si>
  <si>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</si>
  <si>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</si>
  <si>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</si>
  <si>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</si>
  <si>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</si>
  <si>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</si>
  <si>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</si>
  <si>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</si>
  <si>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</si>
  <si>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</si>
  <si>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</si>
  <si>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</si>
  <si>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</si>
  <si>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</si>
  <si>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</si>
  <si>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</si>
  <si>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</si>
  <si>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</si>
  <si>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</si>
  <si>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</si>
  <si>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</si>
  <si>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</si>
  <si>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</si>
  <si>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</si>
  <si>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</si>
  <si>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</si>
  <si>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</si>
  <si>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</si>
  <si>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</si>
  <si>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</si>
  <si>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</si>
  <si>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</si>
  <si>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</si>
  <si>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</si>
  <si>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</si>
  <si>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</si>
  <si>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</si>
  <si>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</si>
  <si>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</si>
  <si>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</si>
  <si>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</si>
  <si>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</si>
  <si>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</si>
  <si>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</si>
  <si>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</si>
  <si>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</si>
  <si>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</si>
  <si>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</si>
  <si>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</si>
  <si>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</si>
  <si>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</si>
  <si>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</si>
  <si>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</si>
  <si>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</si>
  <si>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</si>
  <si>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</si>
  <si>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</si>
  <si>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</si>
  <si>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</si>
  <si>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</si>
  <si>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</si>
  <si>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</si>
  <si>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</si>
  <si>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</si>
  <si>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</si>
  <si>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</si>
  <si>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</si>
  <si>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</si>
  <si>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</si>
  <si>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</si>
  <si>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</si>
  <si>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</si>
  <si>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</si>
  <si>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</si>
  <si>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</si>
  <si>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</si>
  <si>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</si>
  <si>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</si>
  <si>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</si>
  <si>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</si>
  <si>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</si>
  <si>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</si>
  <si>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</si>
  <si>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</si>
  <si>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</si>
  <si>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</si>
  <si>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</si>
  <si>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</si>
  <si>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</si>
  <si>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</si>
  <si>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</si>
  <si>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</si>
  <si>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</si>
  <si>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</si>
  <si>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</si>
  <si>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</si>
  <si>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</si>
  <si>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</si>
  <si>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</si>
  <si>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</si>
  <si>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</si>
  <si>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</si>
  <si>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</si>
  <si>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</si>
  <si>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</si>
  <si>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</si>
  <si>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</si>
  <si>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</si>
  <si>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</si>
  <si>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</si>
  <si>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</si>
  <si>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</si>
  <si>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</si>
  <si>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</si>
  <si>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</si>
  <si>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</si>
  <si>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</si>
  <si>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</si>
  <si>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</si>
  <si>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</si>
  <si>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</si>
  <si>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</si>
  <si>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</si>
  <si>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</si>
  <si>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</si>
  <si>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</si>
  <si>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</si>
  <si>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</si>
  <si>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</si>
  <si>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</si>
  <si>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</si>
  <si>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</si>
  <si>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</si>
  <si>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</si>
  <si>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</si>
  <si>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</si>
  <si>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</si>
  <si>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</si>
  <si>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</si>
  <si>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</si>
  <si>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</si>
  <si>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</si>
  <si>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</si>
  <si>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</si>
  <si>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</si>
  <si>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</si>
  <si>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</si>
  <si>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</si>
  <si>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</si>
  <si>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</si>
  <si>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</si>
  <si>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</si>
  <si>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</si>
  <si>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</si>
  <si>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</si>
  <si>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</si>
  <si>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</si>
  <si>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</si>
  <si>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</si>
  <si>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</si>
  <si>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</si>
  <si>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</si>
  <si>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</si>
  <si>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</si>
  <si>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</si>
  <si>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</si>
  <si>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</si>
  <si>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</si>
  <si>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</si>
  <si>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</si>
  <si>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</si>
  <si>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</si>
  <si>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</si>
  <si>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</si>
  <si>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</si>
  <si>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</si>
  <si>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</si>
  <si>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</si>
  <si>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</si>
  <si>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</si>
  <si>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</si>
  <si>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</si>
  <si>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</si>
  <si>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</si>
  <si>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</si>
  <si>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</si>
  <si>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</si>
  <si>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</si>
  <si>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</si>
  <si>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</si>
  <si>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</si>
  <si>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</si>
  <si>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</si>
  <si>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</si>
  <si>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</si>
  <si>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</si>
  <si>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</si>
  <si>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</si>
  <si>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</si>
  <si>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</si>
  <si>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</si>
  <si>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</si>
  <si>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</si>
  <si>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</si>
  <si>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</si>
  <si>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</si>
  <si>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</si>
  <si>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</si>
  <si>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</si>
  <si>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</si>
  <si>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</si>
  <si>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</si>
  <si>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</si>
  <si>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</si>
  <si>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</si>
  <si>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</si>
  <si>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</si>
  <si>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</si>
  <si>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</si>
  <si>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</si>
  <si>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</si>
  <si>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</si>
  <si>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</si>
  <si>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</si>
  <si>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</si>
  <si>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</si>
  <si>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</si>
  <si>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</si>
  <si>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</si>
  <si>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</si>
  <si>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</si>
  <si>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</si>
  <si>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</si>
  <si>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</si>
  <si>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</si>
  <si>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</si>
  <si>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</si>
  <si>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</si>
  <si>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</si>
  <si>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</si>
  <si>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</si>
  <si>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</si>
  <si>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</si>
  <si>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</si>
  <si>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</si>
  <si>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</si>
  <si>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</si>
  <si>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</si>
  <si>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</si>
  <si>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</si>
  <si>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</si>
  <si>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</si>
  <si>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</si>
  <si>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</si>
  <si>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</si>
  <si>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</si>
  <si>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</si>
  <si>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</si>
  <si>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</si>
  <si>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</si>
  <si>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</si>
  <si>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</si>
  <si>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</si>
  <si>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</si>
  <si>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</si>
  <si>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</si>
  <si>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</si>
  <si>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</si>
  <si>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</si>
  <si>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</si>
  <si>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</si>
  <si>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</si>
  <si>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</si>
  <si>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</si>
  <si>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</si>
  <si>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</si>
  <si>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</si>
  <si>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</si>
  <si>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</si>
  <si>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</si>
  <si>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</si>
  <si>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</si>
  <si>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</si>
  <si>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</si>
  <si>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</si>
  <si>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</si>
  <si>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</si>
  <si>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</si>
  <si>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</si>
  <si>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</si>
  <si>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</si>
  <si>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</si>
  <si>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</si>
  <si>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</si>
  <si>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</si>
  <si>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</si>
  <si>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</si>
  <si>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</si>
  <si>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</si>
  <si>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</si>
  <si>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</si>
  <si>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</si>
  <si>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</si>
  <si>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</si>
  <si>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</si>
  <si>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</si>
  <si>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</si>
  <si>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</si>
  <si>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</si>
  <si>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</si>
  <si>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</si>
  <si>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</si>
  <si>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</si>
  <si>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</si>
  <si>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</si>
  <si>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</si>
  <si>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</si>
  <si>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</si>
  <si>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</si>
  <si>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</si>
  <si>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</si>
  <si>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</si>
  <si>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</si>
  <si>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</si>
  <si>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</si>
  <si>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</si>
  <si>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</si>
  <si>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</si>
  <si>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</si>
  <si>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</si>
  <si>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</si>
  <si>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</si>
  <si>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</si>
  <si>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</si>
  <si>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</si>
  <si>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</si>
  <si>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</si>
  <si>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</si>
  <si>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</si>
  <si>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</si>
  <si>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</si>
  <si>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</si>
  <si>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</si>
  <si>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</si>
  <si>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</si>
  <si>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</si>
  <si>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</si>
  <si>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</si>
  <si>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</si>
  <si>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</si>
  <si>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</si>
  <si>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</si>
  <si>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</si>
  <si>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</si>
  <si>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</si>
  <si>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</si>
  <si>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</si>
  <si>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</si>
  <si>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</si>
  <si>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</si>
  <si>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</si>
  <si>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</si>
  <si>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</si>
  <si>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</si>
  <si>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</si>
  <si>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</si>
  <si>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</si>
  <si>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</si>
  <si>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</si>
  <si>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</si>
  <si>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</si>
  <si>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</si>
  <si>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</si>
  <si>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</si>
  <si>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</si>
  <si>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</si>
  <si>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</si>
  <si>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</si>
  <si>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</si>
  <si>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</si>
  <si>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</si>
  <si>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</si>
  <si>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</si>
  <si>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</si>
  <si>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</si>
  <si>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</si>
  <si>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</si>
  <si>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</si>
  <si>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</si>
  <si>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</si>
  <si>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</si>
  <si>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</si>
  <si>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</si>
  <si>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</si>
  <si>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</si>
  <si>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</si>
  <si>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</si>
  <si>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</si>
  <si>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</si>
  <si>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</si>
  <si>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</si>
  <si>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</si>
  <si>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</si>
  <si>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</si>
  <si>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</si>
  <si>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</si>
  <si>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</si>
  <si>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</si>
  <si>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</si>
  <si>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</si>
  <si>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</si>
  <si>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</si>
  <si>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</si>
  <si>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</si>
  <si>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</si>
  <si>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</si>
  <si>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</si>
  <si>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</si>
  <si>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</si>
  <si>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</si>
  <si>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</si>
  <si>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</si>
  <si>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</si>
  <si>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</si>
  <si>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</si>
  <si>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</si>
  <si>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</si>
  <si>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</si>
  <si>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</si>
  <si>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</si>
  <si>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</si>
  <si>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</si>
  <si>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</si>
  <si>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</si>
  <si>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</si>
  <si>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</si>
  <si>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</si>
  <si>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</si>
  <si>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</si>
  <si>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</si>
  <si>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</si>
  <si>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</si>
  <si>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</si>
  <si>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</si>
  <si>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</si>
  <si>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</si>
  <si>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</si>
  <si>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</si>
  <si>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</si>
  <si>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</si>
  <si>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</si>
  <si>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</si>
  <si>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</si>
  <si>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</si>
  <si>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</si>
  <si>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</si>
  <si>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</si>
  <si>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</si>
  <si>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</si>
  <si>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</si>
  <si>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</si>
  <si>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</si>
  <si>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</si>
  <si>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</si>
  <si>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</si>
  <si>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</si>
  <si>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</si>
  <si>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</si>
  <si>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</si>
  <si>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</si>
  <si>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</si>
  <si>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</si>
  <si>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</si>
  <si>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</si>
  <si>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</si>
  <si>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</si>
  <si>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</si>
  <si>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</si>
  <si>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</si>
  <si>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</si>
  <si>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</si>
  <si>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</si>
  <si>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</si>
  <si>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</si>
  <si>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</si>
  <si>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</si>
  <si>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</si>
  <si>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</si>
  <si>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</si>
  <si>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</si>
  <si>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</si>
  <si>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</si>
  <si>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</si>
  <si>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</si>
  <si>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</si>
  <si>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</si>
  <si>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</si>
  <si>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</si>
  <si>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</si>
  <si>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</si>
  <si>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</si>
  <si>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</si>
  <si>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</si>
  <si>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</si>
  <si>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</si>
  <si>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</si>
  <si>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</si>
  <si>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</si>
  <si>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</si>
  <si>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</si>
  <si>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</si>
  <si>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</si>
  <si>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</si>
  <si>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</si>
  <si>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</si>
  <si>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</si>
  <si>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</si>
  <si>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</si>
  <si>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</si>
  <si>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</si>
  <si>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</si>
  <si>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</si>
  <si>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</si>
  <si>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</si>
  <si>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</si>
  <si>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</si>
  <si>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</si>
  <si>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</si>
  <si>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</si>
  <si>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</si>
  <si>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</si>
  <si>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</si>
  <si>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</si>
  <si>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</si>
  <si>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</si>
  <si>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</si>
  <si>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</si>
  <si>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</si>
  <si>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</si>
  <si>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</si>
  <si>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</si>
  <si>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</si>
  <si>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</si>
  <si>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</si>
  <si>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</si>
  <si>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</si>
  <si>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</si>
  <si>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</si>
  <si>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</si>
  <si>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</si>
  <si>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</si>
  <si>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</si>
  <si>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</si>
  <si>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</si>
  <si>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</si>
  <si>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</si>
  <si>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</si>
  <si>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</si>
  <si>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</si>
  <si>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</si>
  <si>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</si>
  <si>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</si>
  <si>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</si>
  <si>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</si>
  <si>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</si>
  <si>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</si>
  <si>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</si>
  <si>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</si>
  <si>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</si>
  <si>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</si>
  <si>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</si>
  <si>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</si>
  <si>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</si>
  <si>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</si>
  <si>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</si>
  <si>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</si>
  <si>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</si>
  <si>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</si>
  <si>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</si>
  <si>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</si>
  <si>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</si>
  <si>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</si>
  <si>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</si>
  <si>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</si>
  <si>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</si>
  <si>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</si>
  <si>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</si>
  <si>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</si>
  <si>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</si>
  <si>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</si>
  <si>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</si>
  <si>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</si>
  <si>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</si>
  <si>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</si>
  <si>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</si>
  <si>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</si>
  <si>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</si>
  <si>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</si>
  <si>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</si>
  <si>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</si>
  <si>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</si>
  <si>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</si>
  <si>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</si>
  <si>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</si>
  <si>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</si>
  <si>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</si>
  <si>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</si>
  <si>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</si>
  <si>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</si>
  <si>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</si>
  <si>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</si>
  <si>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</si>
  <si>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</si>
  <si>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</si>
  <si>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</si>
  <si>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</si>
  <si>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</si>
  <si>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</si>
  <si>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</si>
  <si>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</si>
  <si>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</si>
  <si>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</si>
  <si>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</si>
  <si>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</si>
  <si>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</si>
  <si>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</si>
  <si>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</si>
  <si>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</si>
  <si>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</si>
  <si>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</si>
  <si>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</si>
  <si>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</si>
  <si>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</si>
  <si>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</si>
  <si>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</si>
  <si>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</si>
  <si>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</si>
  <si>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</si>
  <si>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</si>
  <si>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</si>
  <si>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</si>
  <si>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</si>
  <si>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</si>
  <si>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</si>
  <si>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</si>
  <si>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</si>
  <si>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</si>
  <si>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</si>
  <si>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</si>
  <si>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</si>
  <si>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</si>
  <si>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</si>
  <si>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</si>
  <si>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</si>
  <si>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</si>
  <si>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</si>
  <si>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</si>
  <si>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</si>
  <si>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</si>
  <si>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</si>
  <si>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</si>
  <si>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</si>
  <si>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</si>
  <si>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</si>
  <si>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</si>
  <si>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</si>
  <si>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</si>
  <si>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</si>
  <si>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</si>
  <si>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</si>
  <si>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</si>
  <si>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</si>
  <si>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</si>
  <si>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</si>
  <si>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</si>
  <si>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</si>
  <si>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</si>
  <si>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</si>
  <si>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</si>
  <si>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</si>
  <si>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</si>
  <si>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</si>
  <si>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</si>
  <si>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</si>
  <si>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</si>
  <si>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</si>
  <si>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</si>
  <si>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</si>
  <si>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</si>
  <si>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</si>
  <si>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</si>
  <si>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</si>
  <si>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</si>
  <si>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</si>
  <si>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</si>
  <si>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</si>
  <si>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</si>
  <si>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</si>
  <si>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</si>
  <si>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</si>
  <si>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</si>
  <si>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</si>
  <si>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</si>
  <si>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</si>
  <si>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</si>
  <si>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</si>
  <si>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</si>
  <si>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</si>
  <si>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</si>
  <si>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</si>
  <si>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</si>
  <si>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</si>
  <si>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</si>
  <si>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</si>
  <si>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</si>
  <si>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</si>
  <si>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</si>
  <si>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</si>
  <si>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</si>
  <si>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</si>
  <si>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</si>
  <si>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</si>
  <si>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</si>
  <si>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</si>
  <si>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</si>
  <si>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</si>
  <si>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</si>
  <si>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</si>
  <si>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</si>
  <si>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</si>
  <si>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</si>
  <si>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</si>
  <si>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</si>
  <si>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</si>
  <si>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</si>
  <si>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</si>
  <si>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</si>
  <si>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</si>
  <si>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</si>
  <si>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</si>
  <si>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</si>
  <si>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</si>
  <si>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</si>
  <si>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</si>
  <si>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</si>
  <si>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</si>
  <si>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</si>
  <si>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</si>
  <si>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</si>
  <si>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</si>
  <si>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</si>
  <si>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</si>
  <si>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</si>
  <si>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</si>
  <si>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</si>
  <si>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</si>
  <si>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</si>
  <si>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</si>
  <si>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</si>
  <si>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</si>
  <si>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</si>
  <si>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</si>
  <si>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</si>
  <si>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</si>
  <si>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</si>
  <si>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</si>
  <si>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</si>
  <si>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</si>
  <si>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</si>
  <si>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</si>
  <si>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</si>
  <si>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</si>
  <si>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</si>
  <si>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</si>
  <si>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</si>
  <si>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</si>
  <si>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</si>
  <si>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</si>
  <si>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</si>
  <si>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</si>
  <si>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</si>
  <si>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</si>
  <si>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</si>
  <si>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</si>
  <si>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</si>
  <si>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</si>
  <si>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</si>
  <si>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</si>
  <si>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</si>
  <si>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</si>
  <si>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</si>
  <si>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</si>
  <si>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</si>
  <si>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</si>
  <si>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</si>
  <si>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</si>
  <si>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</si>
  <si>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</si>
  <si>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</si>
  <si>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</si>
  <si>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</si>
  <si>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</si>
  <si>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</si>
  <si>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</si>
  <si>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</si>
  <si>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</si>
  <si>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</si>
  <si>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</si>
  <si>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</si>
  <si>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</si>
  <si>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</si>
  <si>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</si>
  <si>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</si>
  <si>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</si>
  <si>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</si>
  <si>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</si>
  <si>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</si>
  <si>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</si>
  <si>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</si>
  <si>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</si>
  <si>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</si>
  <si>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</si>
  <si>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</si>
  <si>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</si>
  <si>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</si>
  <si>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</si>
  <si>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</si>
  <si>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</si>
  <si>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</si>
  <si>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</si>
  <si>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</si>
  <si>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</si>
  <si>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</si>
  <si>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</si>
  <si>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</si>
  <si>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</si>
  <si>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</si>
  <si>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</si>
  <si>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</si>
  <si>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</si>
  <si>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</si>
  <si>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</si>
  <si>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</si>
  <si>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</si>
  <si>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</si>
  <si>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</si>
  <si>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</si>
  <si>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</si>
  <si>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</si>
  <si>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</si>
  <si>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</si>
  <si>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</si>
  <si>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</si>
  <si>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</si>
  <si>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</si>
  <si>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</si>
  <si>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</si>
  <si>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</si>
  <si>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</si>
  <si>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</si>
  <si>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</si>
  <si>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</si>
  <si>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</si>
  <si>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</si>
  <si>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</si>
  <si>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</si>
  <si>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</si>
  <si>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</si>
  <si>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</si>
  <si>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</si>
  <si>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</si>
  <si>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</si>
  <si>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</si>
  <si>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</si>
  <si>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</si>
  <si>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</si>
  <si>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</si>
  <si>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</si>
  <si>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</si>
  <si>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</si>
  <si>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</si>
  <si>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</si>
  <si>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</si>
  <si>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</si>
  <si>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</si>
  <si>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</si>
  <si>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</si>
  <si>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</si>
  <si>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</si>
  <si>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</si>
  <si>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</si>
  <si>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</si>
  <si>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</si>
  <si>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</si>
  <si>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</si>
  <si>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</si>
  <si>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</si>
  <si>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</si>
  <si>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</si>
  <si>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</si>
  <si>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</si>
  <si>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</si>
  <si>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</si>
  <si>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</si>
  <si>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</si>
  <si>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</si>
  <si>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</si>
  <si>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</si>
  <si>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</si>
  <si>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</si>
  <si>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</si>
  <si>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</si>
  <si>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</si>
  <si>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</si>
  <si>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</si>
  <si>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</si>
  <si>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</si>
  <si>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</si>
  <si>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</si>
  <si>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</si>
  <si>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</si>
  <si>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</si>
  <si>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</si>
  <si>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</si>
  <si>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</si>
  <si>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</si>
  <si>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</si>
  <si>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</si>
  <si>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</si>
  <si>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</si>
  <si>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</si>
  <si>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</si>
  <si>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</si>
  <si>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</si>
  <si>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</si>
  <si>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</si>
  <si>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</si>
  <si>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</si>
  <si>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</si>
  <si>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</si>
  <si>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</si>
  <si>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</si>
  <si>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</si>
  <si>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</si>
  <si>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</si>
  <si>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</si>
  <si>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</si>
  <si>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</si>
  <si>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</si>
  <si>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</si>
  <si>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</si>
  <si>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</si>
  <si>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</si>
  <si>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</si>
  <si>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</si>
  <si>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</si>
  <si>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</si>
  <si>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</si>
  <si>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</si>
  <si>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</si>
  <si>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</si>
  <si>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</si>
  <si>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</si>
  <si>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</si>
  <si>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</si>
  <si>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</si>
  <si>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</si>
  <si>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</si>
  <si>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</si>
  <si>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</si>
  <si>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</si>
  <si>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</si>
  <si>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</si>
  <si>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</si>
  <si>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</si>
  <si>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</si>
  <si>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</si>
  <si>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</si>
  <si>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</si>
  <si>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</si>
  <si>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</si>
  <si>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</si>
  <si>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</si>
  <si>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</si>
  <si>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</si>
  <si>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</si>
  <si>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</si>
  <si>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</si>
  <si>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</si>
  <si>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</si>
  <si>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</si>
  <si>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</si>
  <si>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</si>
  <si>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</si>
  <si>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</si>
  <si>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</si>
  <si>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</si>
  <si>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</si>
  <si>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</si>
  <si>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</si>
  <si>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</si>
  <si>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</si>
  <si>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</si>
  <si>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</si>
  <si>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</si>
  <si>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</si>
  <si>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</si>
  <si>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</si>
  <si>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</si>
  <si>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</si>
  <si>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</si>
  <si>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</si>
  <si>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</si>
  <si>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</si>
  <si>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</si>
  <si>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</si>
  <si>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</si>
  <si>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</si>
  <si>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</si>
  <si>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</si>
  <si>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</si>
  <si>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</si>
  <si>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</si>
  <si>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</si>
  <si>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</si>
  <si>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</si>
  <si>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</si>
  <si>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</si>
  <si>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</si>
  <si>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</si>
  <si>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</si>
  <si>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</si>
  <si>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</si>
  <si>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</si>
  <si>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</si>
  <si>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</si>
  <si>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</si>
  <si>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</si>
  <si>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</si>
  <si>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</si>
  <si>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</si>
  <si>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</si>
  <si>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</si>
  <si>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</si>
  <si>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</si>
  <si>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</si>
  <si>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</si>
  <si>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</si>
  <si>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</si>
  <si>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</si>
  <si>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</si>
  <si>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</si>
  <si>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</si>
  <si>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</si>
  <si>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</si>
  <si>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</si>
  <si>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</si>
  <si>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</si>
  <si>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</si>
  <si>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</si>
  <si>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</si>
  <si>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</si>
  <si>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</si>
  <si>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</si>
  <si>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</si>
  <si>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</si>
  <si>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</si>
  <si>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</si>
  <si>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</si>
  <si>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</si>
  <si>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</si>
  <si>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</si>
  <si>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</si>
  <si>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</si>
  <si>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</si>
  <si>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</si>
  <si>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</si>
  <si>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</si>
  <si>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</si>
  <si>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</si>
  <si>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</si>
  <si>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</si>
  <si>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</si>
  <si>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</si>
  <si>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</si>
  <si>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</si>
  <si>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</si>
  <si>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</si>
  <si>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</si>
  <si>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</si>
  <si>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</si>
  <si>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</si>
  <si>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</si>
  <si>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</si>
  <si>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</si>
  <si>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</si>
  <si>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</si>
  <si>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</si>
  <si>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</si>
  <si>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</si>
  <si>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</si>
  <si>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</si>
  <si>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</si>
  <si>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</si>
  <si>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</si>
  <si>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</si>
  <si>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</si>
  <si>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</si>
  <si>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</si>
  <si>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</si>
  <si>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</si>
  <si>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</si>
  <si>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</si>
  <si>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</si>
  <si>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</si>
  <si>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</si>
  <si>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</si>
  <si>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</si>
  <si>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</si>
  <si>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</si>
  <si>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</si>
  <si>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</si>
  <si>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</si>
  <si>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</si>
  <si>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</si>
  <si>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</si>
  <si>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</si>
  <si>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</si>
  <si>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</si>
  <si>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</si>
  <si>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</si>
  <si>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</si>
  <si>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</si>
  <si>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</si>
  <si>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</si>
  <si>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</si>
  <si>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</si>
  <si>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</si>
  <si>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</si>
  <si>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</si>
  <si>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</si>
  <si>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</si>
  <si>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</si>
  <si>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</si>
  <si>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</si>
  <si>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</si>
  <si>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</si>
  <si>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</si>
  <si>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</si>
  <si>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</si>
  <si>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</si>
  <si>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</si>
  <si>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</si>
  <si>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</si>
  <si>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</si>
  <si>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</si>
  <si>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</si>
  <si>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</si>
  <si>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</si>
  <si>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</si>
  <si>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</si>
  <si>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</si>
  <si>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</si>
  <si>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</si>
  <si>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</si>
  <si>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</si>
  <si>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</si>
  <si>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</si>
  <si>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</si>
  <si>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</si>
  <si>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</si>
  <si>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</si>
  <si>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</si>
  <si>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</si>
  <si>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</si>
  <si>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</si>
  <si>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</si>
  <si>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</si>
  <si>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</si>
  <si>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</si>
  <si>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</si>
  <si>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</si>
  <si>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</si>
  <si>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</si>
  <si>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</si>
  <si>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</si>
  <si>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</si>
  <si>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</si>
  <si>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</si>
  <si>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</si>
  <si>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</si>
  <si>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</si>
  <si>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</si>
  <si>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</si>
  <si>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</si>
  <si>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</si>
  <si>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</si>
  <si>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</si>
  <si>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</si>
  <si>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</si>
  <si>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</si>
  <si>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</si>
  <si>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</si>
  <si>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</si>
  <si>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</si>
  <si>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</si>
  <si>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</si>
  <si>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</si>
  <si>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</si>
  <si>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</si>
  <si>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</si>
  <si>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</si>
  <si>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</si>
  <si>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</si>
  <si>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</si>
  <si>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</si>
  <si>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</si>
  <si>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</si>
  <si>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</si>
  <si>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</si>
  <si>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</si>
  <si>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</si>
  <si>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</si>
  <si>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</si>
  <si>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</si>
  <si>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</si>
  <si>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</si>
  <si>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</si>
  <si>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</si>
  <si>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</si>
  <si>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</si>
  <si>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</si>
  <si>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</si>
  <si>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</si>
  <si>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</si>
  <si>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</si>
  <si>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</si>
  <si>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</si>
  <si>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</si>
  <si>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</si>
  <si>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</si>
  <si>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</si>
  <si>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</si>
  <si>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</si>
  <si>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</si>
  <si>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</si>
  <si>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</si>
  <si>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</si>
  <si>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</si>
  <si>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</si>
  <si>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</si>
  <si>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</si>
  <si>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</si>
  <si>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</si>
  <si>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</si>
  <si>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</si>
  <si>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</si>
  <si>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</si>
  <si>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</si>
  <si>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</si>
  <si>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</si>
  <si>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</si>
  <si>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</si>
  <si>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</si>
  <si>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</si>
  <si>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</si>
  <si>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</si>
  <si>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</si>
  <si>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</si>
  <si>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</si>
  <si>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</si>
  <si>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</si>
  <si>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</si>
  <si>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</si>
  <si>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</si>
  <si>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</si>
  <si>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</si>
  <si>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</si>
  <si>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</si>
  <si>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</si>
  <si>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</si>
  <si>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</si>
  <si>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</si>
  <si>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</si>
  <si>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</si>
  <si>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</si>
  <si>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</si>
  <si>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</si>
  <si>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</si>
  <si>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</si>
  <si>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</si>
  <si>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</si>
  <si>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</si>
  <si>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</si>
  <si>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</si>
  <si>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</si>
  <si>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</si>
  <si>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</si>
  <si>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</si>
  <si>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</si>
  <si>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</si>
  <si>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</si>
  <si>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</si>
  <si>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</si>
  <si>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</si>
  <si>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</si>
  <si>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</si>
  <si>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</si>
  <si>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</si>
  <si>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</si>
  <si>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</si>
  <si>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</si>
  <si>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</si>
  <si>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</si>
  <si>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</si>
  <si>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</si>
  <si>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</si>
  <si>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</si>
  <si>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</si>
  <si>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</si>
  <si>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</si>
  <si>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</si>
  <si>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</si>
  <si>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</si>
  <si>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</si>
  <si>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</si>
  <si>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</si>
  <si>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</si>
  <si>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</si>
  <si>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</si>
  <si>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</si>
  <si>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</si>
  <si>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</si>
  <si>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</si>
  <si>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</si>
  <si>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</si>
  <si>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</si>
  <si>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</si>
  <si>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</si>
  <si>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</si>
  <si>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</si>
  <si>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</si>
  <si>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</si>
  <si>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</si>
  <si>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</si>
  <si>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</si>
  <si>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</si>
  <si>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</si>
  <si>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</si>
  <si>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</si>
  <si>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</si>
  <si>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</si>
  <si>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</si>
  <si>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</si>
  <si>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</si>
  <si>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</si>
  <si>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</si>
  <si>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</si>
  <si>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</si>
  <si>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</si>
  <si>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</si>
  <si>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</si>
  <si>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</si>
  <si>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</si>
  <si>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</si>
  <si>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</si>
  <si>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</si>
  <si>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</si>
  <si>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</si>
  <si>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</si>
  <si>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</si>
  <si>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</si>
  <si>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</si>
  <si>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</si>
  <si>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</si>
  <si>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</si>
  <si>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</si>
  <si>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</si>
  <si>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</si>
  <si>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</si>
  <si>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</si>
  <si>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</si>
  <si>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</si>
  <si>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</si>
  <si>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</si>
  <si>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</si>
  <si>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</si>
  <si>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</si>
  <si>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</si>
  <si>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</si>
  <si>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</si>
  <si>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</si>
  <si>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</si>
  <si>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</si>
  <si>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</si>
  <si>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</si>
  <si>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</si>
  <si>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</si>
  <si>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</si>
  <si>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</si>
  <si>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</si>
  <si>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</si>
  <si>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</si>
  <si>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</si>
  <si>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</si>
  <si>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</si>
  <si>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</si>
  <si>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</si>
  <si>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</si>
  <si>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</si>
  <si>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</si>
  <si>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</si>
  <si>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</si>
  <si>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</si>
  <si>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</si>
  <si>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</si>
  <si>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</si>
  <si>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</si>
  <si>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</si>
  <si>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</si>
  <si>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</si>
  <si>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</si>
  <si>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</si>
  <si>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</si>
  <si>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</si>
  <si>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</si>
  <si>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</si>
  <si>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</si>
  <si>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</si>
  <si>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</si>
  <si>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</si>
  <si>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</si>
  <si>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</si>
  <si>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</si>
  <si>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</si>
  <si>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</si>
  <si>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</si>
  <si>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</si>
  <si>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</si>
  <si>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</si>
  <si>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</si>
  <si>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</si>
  <si>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</si>
  <si>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</si>
  <si>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</si>
  <si>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</si>
  <si>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</si>
  <si>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</si>
  <si>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</si>
  <si>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</si>
  <si>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</si>
  <si>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</si>
  <si>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</si>
  <si>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</si>
  <si>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</si>
  <si>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</si>
  <si>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</si>
  <si>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</si>
  <si>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</si>
  <si>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</si>
  <si>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</si>
  <si>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</si>
  <si>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</si>
  <si>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</si>
  <si>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</si>
  <si>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</si>
  <si>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</si>
  <si>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</si>
  <si>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</si>
  <si>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</si>
  <si>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</si>
  <si>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</si>
  <si>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</si>
  <si>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</si>
  <si>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</si>
  <si>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</si>
  <si>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</si>
  <si>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</si>
  <si>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</si>
  <si>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</si>
  <si>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</si>
  <si>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</si>
  <si>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</si>
  <si>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</si>
  <si>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</si>
  <si>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</si>
  <si>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</si>
  <si>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</si>
  <si>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</si>
  <si>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</si>
  <si>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</si>
  <si>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</si>
  <si>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</si>
  <si>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</si>
  <si>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</si>
  <si>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</si>
  <si>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</si>
  <si>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</si>
  <si>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</si>
  <si>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</si>
  <si>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</si>
  <si>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</si>
  <si>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</si>
  <si>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</si>
  <si>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</si>
  <si>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</si>
  <si>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</si>
  <si>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</si>
  <si>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</si>
  <si>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</si>
  <si>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</si>
  <si>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</si>
  <si>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</si>
  <si>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</si>
  <si>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</si>
  <si>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</si>
  <si>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</si>
  <si>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</si>
  <si>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</si>
  <si>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</si>
  <si>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</si>
  <si>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</si>
  <si>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</si>
  <si>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</si>
  <si>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</si>
  <si>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</si>
  <si>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</si>
  <si>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</si>
  <si>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</si>
  <si>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</si>
  <si>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</si>
  <si>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</si>
  <si>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</si>
  <si>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</si>
  <si>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</si>
  <si>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</si>
  <si>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</si>
  <si>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</si>
  <si>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</si>
  <si>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</si>
  <si>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</si>
  <si>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</si>
  <si>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</si>
  <si>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</si>
  <si>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</si>
  <si>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</si>
  <si>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</si>
  <si>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</si>
  <si>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</si>
  <si>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</si>
  <si>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</si>
  <si>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</si>
  <si>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</si>
  <si>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</si>
  <si>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</si>
  <si>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</si>
  <si>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</si>
  <si>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</si>
  <si>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</si>
  <si>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</si>
  <si>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</si>
  <si>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</si>
  <si>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</si>
  <si>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</si>
  <si>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</si>
  <si>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</si>
  <si>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</si>
  <si>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</si>
  <si>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</si>
  <si>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</si>
  <si>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</si>
  <si>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</si>
  <si>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</si>
  <si>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</si>
  <si>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</si>
  <si>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</si>
  <si>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</si>
  <si>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</si>
  <si>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</si>
  <si>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</si>
  <si>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</si>
  <si>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</si>
  <si>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</si>
  <si>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</si>
  <si>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</si>
  <si>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</si>
  <si>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</si>
  <si>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</si>
  <si>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</si>
  <si>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</si>
  <si>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</si>
  <si>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</si>
  <si>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</si>
  <si>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</si>
  <si>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</si>
  <si>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</si>
  <si>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</si>
  <si>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</si>
  <si>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</si>
  <si>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</si>
  <si>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</si>
  <si>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</si>
  <si>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</si>
  <si>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</si>
  <si>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</si>
  <si>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</si>
  <si>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</si>
  <si>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</si>
  <si>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</si>
  <si>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</si>
  <si>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</si>
  <si>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</si>
  <si>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</si>
  <si>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</si>
  <si>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</si>
  <si>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</si>
  <si>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</si>
  <si>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</si>
  <si>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</si>
  <si>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</si>
  <si>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</si>
  <si>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</si>
  <si>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</si>
  <si>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</si>
  <si>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</si>
  <si>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</si>
  <si>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</si>
  <si>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</si>
  <si>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</si>
  <si>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</si>
  <si>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</si>
  <si>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</si>
  <si>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</si>
  <si>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</si>
  <si>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</si>
  <si>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</si>
  <si>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</si>
  <si>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</si>
  <si>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</si>
  <si>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</si>
  <si>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</si>
  <si>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</si>
  <si>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</si>
  <si>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</si>
  <si>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</si>
  <si>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</si>
  <si>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</si>
  <si>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</si>
  <si>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</si>
  <si>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</si>
  <si>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</si>
  <si>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</si>
  <si>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</si>
  <si>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</si>
  <si>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</si>
  <si>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</si>
  <si>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</si>
  <si>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</si>
  <si>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</si>
  <si>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</si>
  <si>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</si>
  <si>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</si>
  <si>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</si>
  <si>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</si>
  <si>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</si>
  <si>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</si>
  <si>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</si>
  <si>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</si>
  <si>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</si>
  <si>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</si>
  <si>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</si>
  <si>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</si>
  <si>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</si>
  <si>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</si>
  <si>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</si>
  <si>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</si>
  <si>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</si>
  <si>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</si>
  <si>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</si>
  <si>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</si>
  <si>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</si>
  <si>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</si>
  <si>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</si>
  <si>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</si>
  <si>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</si>
  <si>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</si>
  <si>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</si>
  <si>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</si>
  <si>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</si>
  <si>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</si>
  <si>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</si>
  <si>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</si>
  <si>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</si>
  <si>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</si>
  <si>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</si>
  <si>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</si>
  <si>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</si>
  <si>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</si>
  <si>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</si>
  <si>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</si>
  <si>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</si>
  <si>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</si>
  <si>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</si>
  <si>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</si>
  <si>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</si>
  <si>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</si>
  <si>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</si>
  <si>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</si>
  <si>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</si>
  <si>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</si>
  <si>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</si>
  <si>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</si>
  <si>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</si>
  <si>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</si>
  <si>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</si>
  <si>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</si>
  <si>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</si>
  <si>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</si>
  <si>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</si>
  <si>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</si>
  <si>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</si>
  <si>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</si>
  <si>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</si>
  <si>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</si>
  <si>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</si>
  <si>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</si>
  <si>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</si>
  <si>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</si>
  <si>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</si>
  <si>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</si>
  <si>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</si>
  <si>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</si>
  <si>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</si>
  <si>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</si>
  <si>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</si>
  <si>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</si>
  <si>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</si>
  <si>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</si>
  <si>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</si>
  <si>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</si>
  <si>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</si>
  <si>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</si>
  <si>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</si>
  <si>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</si>
  <si>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</si>
  <si>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</si>
  <si>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</si>
  <si>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</si>
  <si>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</si>
  <si>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</si>
  <si>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</si>
  <si>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</si>
  <si>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</si>
  <si>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</si>
  <si>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</si>
  <si>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</si>
  <si>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</si>
  <si>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</si>
  <si>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</si>
  <si>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</si>
  <si>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</si>
  <si>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</si>
  <si>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</si>
  <si>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</si>
  <si>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</si>
  <si>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</si>
  <si>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</si>
  <si>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</si>
  <si>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</si>
  <si>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</si>
  <si>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</si>
  <si>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</si>
  <si>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</si>
  <si>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</si>
  <si>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</si>
  <si>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</si>
  <si>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</si>
  <si>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</si>
  <si>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</si>
  <si>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</si>
  <si>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</si>
  <si>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</si>
  <si>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</si>
  <si>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</si>
  <si>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</si>
  <si>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</si>
  <si>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</si>
  <si>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</si>
  <si>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</si>
  <si>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</si>
  <si>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</si>
  <si>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</si>
  <si>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</si>
  <si>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</si>
  <si>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</si>
  <si>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</si>
  <si>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</si>
  <si>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</si>
  <si>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</si>
  <si>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</si>
  <si>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</si>
  <si>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</si>
  <si>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</si>
  <si>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</si>
  <si>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</si>
  <si>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</si>
  <si>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</si>
  <si>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</si>
  <si>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</si>
  <si>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</si>
  <si>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</si>
  <si>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</si>
  <si>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</si>
  <si>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</si>
  <si>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</si>
  <si>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</si>
  <si>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</si>
  <si>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</si>
  <si>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</si>
  <si>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</si>
  <si>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</si>
  <si>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</si>
  <si>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</si>
  <si>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</si>
  <si>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</si>
  <si>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</si>
  <si>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</si>
  <si>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</si>
  <si>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</si>
  <si>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</si>
  <si>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</si>
  <si>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</si>
  <si>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</si>
  <si>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</si>
  <si>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</si>
  <si>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</si>
  <si>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</si>
  <si>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</si>
  <si>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</si>
  <si>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</si>
  <si>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</si>
  <si>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</si>
  <si>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</si>
  <si>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</si>
  <si>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</si>
  <si>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</si>
  <si>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</si>
  <si>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</si>
  <si>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</si>
  <si>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</si>
  <si>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</si>
  <si>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</si>
  <si>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</si>
  <si>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</si>
  <si>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</si>
  <si>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</si>
  <si>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</si>
  <si>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</si>
  <si>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</si>
  <si>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</si>
  <si>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</si>
  <si>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</si>
  <si>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</si>
  <si>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</si>
  <si>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</si>
  <si>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</si>
  <si>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</si>
  <si>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</si>
  <si>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</si>
  <si>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</si>
  <si>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</si>
  <si>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</si>
  <si>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</si>
  <si>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</si>
  <si>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</si>
  <si>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</si>
  <si>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</si>
  <si>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</si>
  <si>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</si>
  <si>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</si>
  <si>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</si>
  <si>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</si>
  <si>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</si>
  <si>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</si>
  <si>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</si>
  <si>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</si>
  <si>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</si>
  <si>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</si>
  <si>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</si>
  <si>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</si>
  <si>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</si>
  <si>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</si>
  <si>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</si>
  <si>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</si>
  <si>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</si>
  <si>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</si>
  <si>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</si>
  <si>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</si>
  <si>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</si>
  <si>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</si>
  <si>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</si>
  <si>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</si>
  <si>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</si>
  <si>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</si>
  <si>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</si>
  <si>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</si>
  <si>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</si>
  <si>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</si>
  <si>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</si>
  <si>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</si>
  <si>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</si>
  <si>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</si>
  <si>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</si>
  <si>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</si>
  <si>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</si>
  <si>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</si>
  <si>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</si>
  <si>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</si>
  <si>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</si>
  <si>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</si>
  <si>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</si>
  <si>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</si>
  <si>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</si>
  <si>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</si>
  <si>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</si>
  <si>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</si>
  <si>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</si>
  <si>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</si>
  <si>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</si>
  <si>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</si>
  <si>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</si>
  <si>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</si>
  <si>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</si>
  <si>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</si>
  <si>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</si>
  <si>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</si>
  <si>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</si>
  <si>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</si>
  <si>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</si>
  <si>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</si>
  <si>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</si>
  <si>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</si>
  <si>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</si>
  <si>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</si>
  <si>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</si>
  <si>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</si>
  <si>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</si>
  <si>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</si>
  <si>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</si>
  <si>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</si>
  <si>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</si>
  <si>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</si>
  <si>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</si>
  <si>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</si>
  <si>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</si>
  <si>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</si>
  <si>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</si>
  <si>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</si>
  <si>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</si>
  <si>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</si>
  <si>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</si>
  <si>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</si>
  <si>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</si>
  <si>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</si>
  <si>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</si>
  <si>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</si>
  <si>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</si>
  <si>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</si>
  <si>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</si>
  <si>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</si>
  <si>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</si>
  <si>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</si>
  <si>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</si>
  <si>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</si>
  <si>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</si>
  <si>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</si>
  <si>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</si>
  <si>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</si>
  <si>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</si>
  <si>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</si>
  <si>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</si>
  <si>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</si>
  <si>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</si>
  <si>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</si>
  <si>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</si>
  <si>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</si>
  <si>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</si>
  <si>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</si>
  <si>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</si>
  <si>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</si>
  <si>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</si>
  <si>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</si>
  <si>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</si>
  <si>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</si>
  <si>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</si>
  <si>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</si>
  <si>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</si>
  <si>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</si>
  <si>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</si>
  <si>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</si>
  <si>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</si>
  <si>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</si>
  <si>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</si>
  <si>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</si>
  <si>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</si>
  <si>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</si>
  <si>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</si>
  <si>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</si>
  <si>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</si>
  <si>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</si>
  <si>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</si>
  <si>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</si>
  <si>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</si>
  <si>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</si>
  <si>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</si>
  <si>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</si>
  <si>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</si>
  <si>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</si>
  <si>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</si>
  <si>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</si>
  <si>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</si>
  <si>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</si>
  <si>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</si>
  <si>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</si>
  <si>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</si>
  <si>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</si>
  <si>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</si>
  <si>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</si>
  <si>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</si>
  <si>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</si>
  <si>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</si>
  <si>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</si>
  <si>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</si>
  <si>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</si>
  <si>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</si>
  <si>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</si>
  <si>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</si>
  <si>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</si>
  <si>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</si>
  <si>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</si>
  <si>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</si>
  <si>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</si>
  <si>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</si>
  <si>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</si>
  <si>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</si>
  <si>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</si>
  <si>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</si>
  <si>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</si>
  <si>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</si>
  <si>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</si>
  <si>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</si>
  <si>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</si>
  <si>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</si>
  <si>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</si>
  <si>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</si>
  <si>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</si>
  <si>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</si>
  <si>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</si>
  <si>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</si>
  <si>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</si>
  <si>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</si>
  <si>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</si>
  <si>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</si>
  <si>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</si>
  <si>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</si>
  <si>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</si>
  <si>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</si>
  <si>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</si>
  <si>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</si>
  <si>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</si>
  <si>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</si>
  <si>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</si>
  <si>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</si>
  <si>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</si>
  <si>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</si>
  <si>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</si>
  <si>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</si>
  <si>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</si>
  <si>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</si>
  <si>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</si>
  <si>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</si>
  <si>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</si>
  <si>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</si>
  <si>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</si>
  <si>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</si>
  <si>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</si>
  <si>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</si>
  <si>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</si>
  <si>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</si>
  <si>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</si>
  <si>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</si>
  <si>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</si>
  <si>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</si>
  <si>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</si>
  <si>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</si>
  <si>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</si>
  <si>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</si>
  <si>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</si>
  <si>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</si>
  <si>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</si>
  <si>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</si>
  <si>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</si>
  <si>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</si>
  <si>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</si>
  <si>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</si>
  <si>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</si>
  <si>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</si>
  <si>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</si>
  <si>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</si>
  <si>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</si>
  <si>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</si>
  <si>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</si>
  <si>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</si>
  <si>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</si>
  <si>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</si>
  <si>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</si>
  <si>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</si>
  <si>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</si>
  <si>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</si>
  <si>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</si>
  <si>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</si>
  <si>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</si>
  <si>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</si>
  <si>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</si>
  <si>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</si>
  <si>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</si>
  <si>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</si>
  <si>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</si>
  <si>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</si>
  <si>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</si>
  <si>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</si>
  <si>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</si>
  <si>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</si>
  <si>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</si>
  <si>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</si>
  <si>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</si>
  <si>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</si>
  <si>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</si>
  <si>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</si>
  <si>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</si>
  <si>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</si>
  <si>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</si>
  <si>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</si>
  <si>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</si>
  <si>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</si>
  <si>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</si>
  <si>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</si>
  <si>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</si>
  <si>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</si>
  <si>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</si>
  <si>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</si>
  <si>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</si>
  <si>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</si>
  <si>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</si>
  <si>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</si>
  <si>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</si>
  <si>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</si>
  <si>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</si>
  <si>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</si>
  <si>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</si>
  <si>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</si>
  <si>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</si>
  <si>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</si>
  <si>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</si>
  <si>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</si>
  <si>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</si>
  <si>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</si>
  <si>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</si>
  <si>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</si>
  <si>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</si>
  <si>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</si>
  <si>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</si>
  <si>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</si>
  <si>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</si>
  <si>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</si>
  <si>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</si>
  <si>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</si>
  <si>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</si>
  <si>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</si>
  <si>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</si>
  <si>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</si>
  <si>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</si>
  <si>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</si>
  <si>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</si>
  <si>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</si>
  <si>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</si>
  <si>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</si>
  <si>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</si>
  <si>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</si>
  <si>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</si>
  <si>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</si>
  <si>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</si>
  <si>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</si>
  <si>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</si>
  <si>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</si>
  <si>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</si>
  <si>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</si>
  <si>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</si>
  <si>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</si>
  <si>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</si>
  <si>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</si>
  <si>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</si>
  <si>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</si>
  <si>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</si>
  <si>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</si>
  <si>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</si>
  <si>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</si>
  <si>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</si>
  <si>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</si>
  <si>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</si>
  <si>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</si>
  <si>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</si>
  <si>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</si>
  <si>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</si>
  <si>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</si>
  <si>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</si>
  <si>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</si>
  <si>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</si>
  <si>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</si>
  <si>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</si>
  <si>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</si>
  <si>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</si>
  <si>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</si>
  <si>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</si>
  <si>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</si>
  <si>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</si>
  <si>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</si>
  <si>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</si>
  <si>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</si>
  <si>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</si>
  <si>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</si>
  <si>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</si>
  <si>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</si>
  <si>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</si>
  <si>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</si>
  <si>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</si>
  <si>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</si>
  <si>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</si>
  <si>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</si>
  <si>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</si>
  <si>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</si>
  <si>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</si>
  <si>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</si>
  <si>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</si>
  <si>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</si>
  <si>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</si>
  <si>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</si>
  <si>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</si>
  <si>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</si>
  <si>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</si>
  <si>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</si>
  <si>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</si>
  <si>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</si>
  <si>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</si>
  <si>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</si>
  <si>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</si>
  <si>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</si>
  <si>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</si>
  <si>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</si>
  <si>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</si>
  <si>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</si>
  <si>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</si>
  <si>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</si>
  <si>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</si>
  <si>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</si>
  <si>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</si>
  <si>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</si>
  <si>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</si>
  <si>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</si>
  <si>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</si>
  <si>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</si>
  <si>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</si>
  <si>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</si>
  <si>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</si>
  <si>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</si>
  <si>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</si>
  <si>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</si>
  <si>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</si>
  <si>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</si>
  <si>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</si>
  <si>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</si>
  <si>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</si>
  <si>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</si>
  <si>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</si>
  <si>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</si>
  <si>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</si>
  <si>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</si>
  <si>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</si>
  <si>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</si>
  <si>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</si>
  <si>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</si>
  <si>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</si>
  <si>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</si>
  <si>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</si>
  <si>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</si>
  <si>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</si>
  <si>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</si>
  <si>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</si>
  <si>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</si>
  <si>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</si>
  <si>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</si>
  <si>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</si>
  <si>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</si>
  <si>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</si>
  <si>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</si>
  <si>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</si>
  <si>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</si>
  <si>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</si>
  <si>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</si>
  <si>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</si>
  <si>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</si>
  <si>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</si>
  <si>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</si>
  <si>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</si>
  <si>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</si>
  <si>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</si>
  <si>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</si>
  <si>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</si>
  <si>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</si>
  <si>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</si>
  <si>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</si>
  <si>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</si>
  <si>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</si>
  <si>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</si>
  <si>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</si>
  <si>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</si>
  <si>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</si>
  <si>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</si>
  <si>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</si>
  <si>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</si>
  <si>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</si>
  <si>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</si>
  <si>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</si>
  <si>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</si>
  <si>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</si>
  <si>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</si>
  <si>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</si>
  <si>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</si>
  <si>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</si>
  <si>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</si>
  <si>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</si>
  <si>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</si>
  <si>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</si>
  <si>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</si>
  <si>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</si>
  <si>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</si>
  <si>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</si>
  <si>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</si>
  <si>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</si>
  <si>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</si>
  <si>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</si>
  <si>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</si>
  <si>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</si>
  <si>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</si>
  <si>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</si>
  <si>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</si>
  <si>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</si>
  <si>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</si>
  <si>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</si>
  <si>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</si>
  <si>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</si>
  <si>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</si>
  <si>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</si>
  <si>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</si>
  <si>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</si>
  <si>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</si>
  <si>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</si>
  <si>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</si>
  <si>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</si>
  <si>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</si>
  <si>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</si>
  <si>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</si>
  <si>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</si>
  <si>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</si>
  <si>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</si>
  <si>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</si>
  <si>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</si>
  <si>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</si>
  <si>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</si>
  <si>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</si>
  <si>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</si>
  <si>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</si>
  <si>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</si>
  <si>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</si>
  <si>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</si>
  <si>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</si>
  <si>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</si>
  <si>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</si>
  <si>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</si>
  <si>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</si>
  <si>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</si>
  <si>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</si>
  <si>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</si>
  <si>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</si>
  <si>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</si>
  <si>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</si>
  <si>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</si>
  <si>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</si>
  <si>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</si>
  <si>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</si>
  <si>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</si>
  <si>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</si>
  <si>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</si>
  <si>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</si>
  <si>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</si>
  <si>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</si>
  <si>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</si>
  <si>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</si>
  <si>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</si>
  <si>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</si>
  <si>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</si>
  <si>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</si>
  <si>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</si>
  <si>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</si>
  <si>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</si>
  <si>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</si>
  <si>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</si>
  <si>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</si>
  <si>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</si>
  <si>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</si>
  <si>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</si>
  <si>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</si>
  <si>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</si>
  <si>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</si>
  <si>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</si>
  <si>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</si>
  <si>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</si>
  <si>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</si>
  <si>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</si>
  <si>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</si>
  <si>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</si>
  <si>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</si>
  <si>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</si>
  <si>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</si>
  <si>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</si>
  <si>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</si>
  <si>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</si>
  <si>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</si>
  <si>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</si>
  <si>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</si>
  <si>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</si>
  <si>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</si>
  <si>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</si>
  <si>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</si>
  <si>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</si>
  <si>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</si>
  <si>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</si>
  <si>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</si>
  <si>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</si>
  <si>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</si>
  <si>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</si>
  <si>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</si>
  <si>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</si>
  <si>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</si>
  <si>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</si>
  <si>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</si>
  <si>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</si>
  <si>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</si>
  <si>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</si>
  <si>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</si>
  <si>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</si>
  <si>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</si>
  <si>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</si>
  <si>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</si>
  <si>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</si>
  <si>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</si>
  <si>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</si>
  <si>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</si>
  <si>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</si>
  <si>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</si>
  <si>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</si>
  <si>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</si>
  <si>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</si>
  <si>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</si>
  <si>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</si>
  <si>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</si>
  <si>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</si>
  <si>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</si>
  <si>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</si>
  <si>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</si>
  <si>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</si>
  <si>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</si>
  <si>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</si>
  <si>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</si>
  <si>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</si>
  <si>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</si>
  <si>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</si>
  <si>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</si>
  <si>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</si>
  <si>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</si>
  <si>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</si>
  <si>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</si>
  <si>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</si>
  <si>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</si>
  <si>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</si>
  <si>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</si>
  <si>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</si>
  <si>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</si>
  <si>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</si>
  <si>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</si>
  <si>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</si>
  <si>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</si>
  <si>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</si>
  <si>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</si>
  <si>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</si>
  <si>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</si>
  <si>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</si>
  <si>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</si>
  <si>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</si>
  <si>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</si>
  <si>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</si>
  <si>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</si>
  <si>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</si>
  <si>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</si>
  <si>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</si>
  <si>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</si>
  <si>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</si>
  <si>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</si>
  <si>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</si>
  <si>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</si>
  <si>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</si>
  <si>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</si>
  <si>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</si>
  <si>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</si>
  <si>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</si>
  <si>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</si>
  <si>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</si>
  <si>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</si>
  <si>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</si>
  <si>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</si>
  <si>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</si>
  <si>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</si>
  <si>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</si>
  <si>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</si>
  <si>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</si>
  <si>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</si>
  <si>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</si>
  <si>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</si>
  <si>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</si>
  <si>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</si>
  <si>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</si>
  <si>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</si>
  <si>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</si>
  <si>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</si>
  <si>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</si>
  <si>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</si>
  <si>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</si>
  <si>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</si>
  <si>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</si>
  <si>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</si>
  <si>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</si>
  <si>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</si>
  <si>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</si>
  <si>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</si>
  <si>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</si>
  <si>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</si>
  <si>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</si>
  <si>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</si>
  <si>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</si>
  <si>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</si>
  <si>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</si>
  <si>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</si>
  <si>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</si>
  <si>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</si>
  <si>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</si>
  <si>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</si>
  <si>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</si>
  <si>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</si>
  <si>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</si>
  <si>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</si>
  <si>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</si>
  <si>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</si>
  <si>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</si>
  <si>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</si>
  <si>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</si>
  <si>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</si>
  <si>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</si>
  <si>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</si>
  <si>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</si>
  <si>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</si>
  <si>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</si>
  <si>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</si>
  <si>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</si>
  <si>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</si>
  <si>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</si>
  <si>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</si>
  <si>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</si>
  <si>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</si>
  <si>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</si>
  <si>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</si>
  <si>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</si>
  <si>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</si>
  <si>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</si>
  <si>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</si>
  <si>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</si>
  <si>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</si>
  <si>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</si>
  <si>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</si>
  <si>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</si>
  <si>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</si>
  <si>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</si>
  <si>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</si>
  <si>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</si>
  <si>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</si>
  <si>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</si>
  <si>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</si>
  <si>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</si>
  <si>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</si>
  <si>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</si>
  <si>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</si>
  <si>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</si>
  <si>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</si>
  <si>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</si>
  <si>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</si>
  <si>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</si>
  <si>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</si>
  <si>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</si>
  <si>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</si>
  <si>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</si>
  <si>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</si>
  <si>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</si>
  <si>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</si>
  <si>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</si>
  <si>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</si>
  <si>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</si>
  <si>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</si>
  <si>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</si>
  <si>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</si>
  <si>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</si>
  <si>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</si>
  <si>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</si>
  <si>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</si>
  <si>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</si>
  <si>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</si>
  <si>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</si>
  <si>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</si>
  <si>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</si>
  <si>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</si>
  <si>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</si>
  <si>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</si>
  <si>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</si>
  <si>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</si>
  <si>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</si>
  <si>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</si>
  <si>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</si>
  <si>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</si>
  <si>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</si>
  <si>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</si>
  <si>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</si>
  <si>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</si>
  <si>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</si>
  <si>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</si>
  <si>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</si>
  <si>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</si>
  <si>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</si>
  <si>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</si>
  <si>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</si>
  <si>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</si>
  <si>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</si>
  <si>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</si>
  <si>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</si>
  <si>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</si>
  <si>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</si>
  <si>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</si>
  <si>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</si>
  <si>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</si>
  <si>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</si>
  <si>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</si>
  <si>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</si>
  <si>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</si>
  <si>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</si>
  <si>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</si>
  <si>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</si>
  <si>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</si>
  <si>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</si>
  <si>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</si>
  <si>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</si>
  <si>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</si>
  <si>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</si>
  <si>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</si>
  <si>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</si>
  <si>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</si>
  <si>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</si>
  <si>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</si>
  <si>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</si>
  <si>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</si>
  <si>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</si>
  <si>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</si>
  <si>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</si>
  <si>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</si>
  <si>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</si>
  <si>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</si>
  <si>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</si>
  <si>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</si>
  <si>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</si>
  <si>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</si>
  <si>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</si>
  <si>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</si>
  <si>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</si>
  <si>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</si>
  <si>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</si>
  <si>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</si>
  <si>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</si>
  <si>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</si>
  <si>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</si>
  <si>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</si>
  <si>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</si>
  <si>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</si>
  <si>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</si>
  <si>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</si>
  <si>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</si>
  <si>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</si>
  <si>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</si>
  <si>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</si>
  <si>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</si>
  <si>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</si>
  <si>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</si>
  <si>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</si>
  <si>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</si>
  <si>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</si>
  <si>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</si>
  <si>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</si>
  <si>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</si>
  <si>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</si>
  <si>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</si>
  <si>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</si>
  <si>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</si>
  <si>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</si>
  <si>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</si>
  <si>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</si>
  <si>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</si>
  <si>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</si>
  <si>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</si>
  <si>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</si>
  <si>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</si>
  <si>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</si>
  <si>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</si>
  <si>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</si>
  <si>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</si>
  <si>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</si>
  <si>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</si>
  <si>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</si>
  <si>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</si>
  <si>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</si>
  <si>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</si>
  <si>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</si>
  <si>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</si>
  <si>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</si>
  <si>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</si>
  <si>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</si>
  <si>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</si>
  <si>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</si>
  <si>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</si>
  <si>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</si>
  <si>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</si>
  <si>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</si>
  <si>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</si>
  <si>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</si>
  <si>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</si>
  <si>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</si>
  <si>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</si>
  <si>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</si>
  <si>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</si>
  <si>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</si>
  <si>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</si>
  <si>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</si>
  <si>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</si>
  <si>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</si>
  <si>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</si>
  <si>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</si>
  <si>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</si>
  <si>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</si>
  <si>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</si>
  <si>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</si>
  <si>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</si>
  <si>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</si>
  <si>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</si>
  <si>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</si>
  <si>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</si>
  <si>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</si>
  <si>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</si>
  <si>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</si>
  <si>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</si>
  <si>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</si>
  <si>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</si>
  <si>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</si>
  <si>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</si>
  <si>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</si>
  <si>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</si>
  <si>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</si>
  <si>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</si>
  <si>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</si>
  <si>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</si>
  <si>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</si>
  <si>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</si>
  <si>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</si>
  <si>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</si>
  <si>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</si>
  <si>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</si>
  <si>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</si>
  <si>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</si>
  <si>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</si>
  <si>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</si>
  <si>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</si>
  <si>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</si>
  <si>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</si>
  <si>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</si>
  <si>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</si>
  <si>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</si>
  <si>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</si>
  <si>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</si>
  <si>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</si>
  <si>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</si>
  <si>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</si>
  <si>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</si>
  <si>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</si>
  <si>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</si>
  <si>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</si>
  <si>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</si>
  <si>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</si>
  <si>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</si>
  <si>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</si>
  <si>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</si>
  <si>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</si>
  <si>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</si>
  <si>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</si>
  <si>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</si>
  <si>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</si>
  <si>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</si>
  <si>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</si>
  <si>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</si>
  <si>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</si>
  <si>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</si>
  <si>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</si>
  <si>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</si>
  <si>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</si>
  <si>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</si>
  <si>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</si>
  <si>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</si>
  <si>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</si>
  <si>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</si>
  <si>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</si>
  <si>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</si>
  <si>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</si>
  <si>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</si>
  <si>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</si>
  <si>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</si>
  <si>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</si>
  <si>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</si>
  <si>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</si>
  <si>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</si>
  <si>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</si>
  <si>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</si>
  <si>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</si>
  <si>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</si>
  <si>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</si>
  <si>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</si>
  <si>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</si>
  <si>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</si>
  <si>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</si>
  <si>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</si>
  <si>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</si>
  <si>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</si>
  <si>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</si>
  <si>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</si>
  <si>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</si>
  <si>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</si>
  <si>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</si>
  <si>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</si>
  <si>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</si>
  <si>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</si>
  <si>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</si>
  <si>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</si>
  <si>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</si>
  <si>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</si>
  <si>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</si>
  <si>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</si>
  <si>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</si>
  <si>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</si>
  <si>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</si>
  <si>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</si>
  <si>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</si>
  <si>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</si>
  <si>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</si>
  <si>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</si>
  <si>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</si>
  <si>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</si>
  <si>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</si>
  <si>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</si>
  <si>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</si>
  <si>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</si>
  <si>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</si>
  <si>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</si>
  <si>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</si>
  <si>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</si>
  <si>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</si>
  <si>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</si>
  <si>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</si>
  <si>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</si>
  <si>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</si>
  <si>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</si>
  <si>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</si>
  <si>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</si>
  <si>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</si>
  <si>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</si>
  <si>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</si>
  <si>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</si>
  <si>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</si>
  <si>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</si>
  <si>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</si>
  <si>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</si>
  <si>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</si>
  <si>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</si>
  <si>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</si>
  <si>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</si>
  <si>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</si>
  <si>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</si>
  <si>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</si>
  <si>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</si>
  <si>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</si>
  <si>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</si>
  <si>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</si>
  <si>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</si>
  <si>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</si>
  <si>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</si>
  <si>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</si>
  <si>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</si>
  <si>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</si>
  <si>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</si>
  <si>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</si>
  <si>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</si>
  <si>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</si>
  <si>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</si>
  <si>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</si>
  <si>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</si>
  <si>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</si>
  <si>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</si>
  <si>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</si>
  <si>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</si>
  <si>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</si>
  <si>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</si>
  <si>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</si>
  <si>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</si>
  <si>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</si>
  <si>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</si>
  <si>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</si>
  <si>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</si>
  <si>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</si>
  <si>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</si>
  <si>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</si>
  <si>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</si>
  <si>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</si>
  <si>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</si>
  <si>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</si>
  <si>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</si>
  <si>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</si>
  <si>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</si>
  <si>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</si>
  <si>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</si>
  <si>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</si>
  <si>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</si>
  <si>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</si>
  <si>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</si>
  <si>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</si>
  <si>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</si>
  <si>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</si>
  <si>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</si>
  <si>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</si>
  <si>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</si>
  <si>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</si>
  <si>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</si>
  <si>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</si>
  <si>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</si>
  <si>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</si>
  <si>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</si>
  <si>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</si>
  <si>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</si>
  <si>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</si>
  <si>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</si>
  <si>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</si>
  <si>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</si>
  <si>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</si>
  <si>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</si>
  <si>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</si>
  <si>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</si>
  <si>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</si>
  <si>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</si>
  <si>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</si>
  <si>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</si>
  <si>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</si>
  <si>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</si>
  <si>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</si>
  <si>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</si>
  <si>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</si>
  <si>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</si>
  <si>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</si>
  <si>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</si>
  <si>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</si>
  <si>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</si>
  <si>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</si>
  <si>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</si>
  <si>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</si>
  <si>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</si>
  <si>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</si>
  <si>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</si>
  <si>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</si>
  <si>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</si>
  <si>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</si>
  <si>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</si>
  <si>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</si>
  <si>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</si>
  <si>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</si>
  <si>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</si>
  <si>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</si>
  <si>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</si>
  <si>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</si>
  <si>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</si>
  <si>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</si>
  <si>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</si>
  <si>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</si>
  <si>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</si>
  <si>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</si>
  <si>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</si>
  <si>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</si>
  <si>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</si>
  <si>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</si>
  <si>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</si>
  <si>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</si>
  <si>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</si>
  <si>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</si>
  <si>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</si>
  <si>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</si>
  <si>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</si>
  <si>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</si>
  <si>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</si>
  <si>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</si>
  <si>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</si>
  <si>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</si>
  <si>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</si>
  <si>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</si>
  <si>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</si>
  <si>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</si>
  <si>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</si>
  <si>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</si>
  <si>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</si>
  <si>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</si>
  <si>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</si>
  <si>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</si>
  <si>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</si>
  <si>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</si>
  <si>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</si>
  <si>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</si>
  <si>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</si>
  <si>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</si>
  <si>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</si>
  <si>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</si>
  <si>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</si>
  <si>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</si>
  <si>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</si>
  <si>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</si>
  <si>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</si>
  <si>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</si>
  <si>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</si>
  <si>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</si>
  <si>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</si>
  <si>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</si>
  <si>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</si>
  <si>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</si>
  <si>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</si>
  <si>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</si>
  <si>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</si>
  <si>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</si>
  <si>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</si>
  <si>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</si>
  <si>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</si>
  <si>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</si>
  <si>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</si>
  <si>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</si>
  <si>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</si>
  <si>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</si>
  <si>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</si>
  <si>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</si>
  <si>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</si>
  <si>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</si>
  <si>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</si>
  <si>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</si>
  <si>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</si>
  <si>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</si>
  <si>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</si>
  <si>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</si>
  <si>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</si>
  <si>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</si>
  <si>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</si>
  <si>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</si>
  <si>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</si>
  <si>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</si>
  <si>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</si>
  <si>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</si>
  <si>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</si>
  <si>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</si>
  <si>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</si>
  <si>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</si>
  <si>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</si>
  <si>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</si>
  <si>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</si>
  <si>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</si>
  <si>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</si>
  <si>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</si>
  <si>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</si>
  <si>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</si>
  <si>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</si>
  <si>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</si>
  <si>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</si>
  <si>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</si>
  <si>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</si>
  <si>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</si>
  <si>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</si>
  <si>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</si>
  <si>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</si>
  <si>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</si>
  <si>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</si>
  <si>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</si>
  <si>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</si>
  <si>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</si>
  <si>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</si>
  <si>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</si>
  <si>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</si>
  <si>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</si>
  <si>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</si>
  <si>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</si>
  <si>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</si>
  <si>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</si>
  <si>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</si>
  <si>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</si>
  <si>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</si>
  <si>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</si>
  <si>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</si>
  <si>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</si>
  <si>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</si>
  <si>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</si>
  <si>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</si>
  <si>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</si>
  <si>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</si>
  <si>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</si>
  <si>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</si>
  <si>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</si>
  <si>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</si>
  <si>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</si>
  <si>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</si>
  <si>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</si>
  <si>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</si>
  <si>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</si>
  <si>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</si>
  <si>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</si>
  <si>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</si>
  <si>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</si>
  <si>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</si>
  <si>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</si>
  <si>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</si>
  <si>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</si>
  <si>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</si>
  <si>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</si>
  <si>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</si>
  <si>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</si>
  <si>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</si>
  <si>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</si>
  <si>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</si>
  <si>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</si>
  <si>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</si>
  <si>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</si>
  <si>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</si>
  <si>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</si>
  <si>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</si>
  <si>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</si>
  <si>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</si>
  <si>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</si>
  <si>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</si>
  <si>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</si>
  <si>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</si>
  <si>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</si>
  <si>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</si>
  <si>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</si>
  <si>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</si>
  <si>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</si>
  <si>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</si>
  <si>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</si>
  <si>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</si>
  <si>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</si>
  <si>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</si>
  <si>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</si>
  <si>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</si>
  <si>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</si>
  <si>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</si>
  <si>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</si>
  <si>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</si>
  <si>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</si>
  <si>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</si>
  <si>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</si>
  <si>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</si>
  <si>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</si>
  <si>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</si>
  <si>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</si>
  <si>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</si>
  <si>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</si>
  <si>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</si>
  <si>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</si>
  <si>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</si>
  <si>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</si>
  <si>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</si>
  <si>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</si>
  <si>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</si>
  <si>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</si>
  <si>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</si>
  <si>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</si>
  <si>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</si>
  <si>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</si>
  <si>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</si>
  <si>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</si>
  <si>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</si>
  <si>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</si>
  <si>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</si>
  <si>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</si>
  <si>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</si>
  <si>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</si>
  <si>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</si>
  <si>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</si>
  <si>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</si>
  <si>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</si>
  <si>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</si>
  <si>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</si>
  <si>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</si>
  <si>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</si>
  <si>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</si>
  <si>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</si>
  <si>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</si>
  <si>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</si>
  <si>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</si>
  <si>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</si>
  <si>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</si>
  <si>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</si>
  <si>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</si>
  <si>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</si>
  <si>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</si>
  <si>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</si>
  <si>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</si>
  <si>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</si>
  <si>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</si>
  <si>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</si>
  <si>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</si>
  <si>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</si>
  <si>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</si>
  <si>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</si>
  <si>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</si>
  <si>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</si>
  <si>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</si>
  <si>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</si>
  <si>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</si>
  <si>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</si>
  <si>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</si>
  <si>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</si>
  <si>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</si>
  <si>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</si>
  <si>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</si>
  <si>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</si>
  <si>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</si>
  <si>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</si>
  <si>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</si>
  <si>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</si>
  <si>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</si>
  <si>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</si>
  <si>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</si>
  <si>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</si>
  <si>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</si>
  <si>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</si>
  <si>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</si>
  <si>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</si>
  <si>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</si>
  <si>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</si>
  <si>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</si>
  <si>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</si>
  <si>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</si>
  <si>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</si>
  <si>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</si>
  <si>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</si>
  <si>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</si>
  <si>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</si>
  <si>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</si>
  <si>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</si>
  <si>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</si>
  <si>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</si>
  <si>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</si>
  <si>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</si>
  <si>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</si>
  <si>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</si>
  <si>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</si>
  <si>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</si>
  <si>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</si>
  <si>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</si>
  <si>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</si>
  <si>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</si>
  <si>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</si>
  <si>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</si>
  <si>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</si>
  <si>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</si>
  <si>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</si>
  <si>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</si>
  <si>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</si>
  <si>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</si>
  <si>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</si>
  <si>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</si>
  <si>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</si>
  <si>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</si>
  <si>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</si>
  <si>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</si>
  <si>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</si>
  <si>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</si>
  <si>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</si>
  <si>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</si>
  <si>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</si>
  <si>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</si>
  <si>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</si>
  <si>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</si>
  <si>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</si>
  <si>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</si>
  <si>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</si>
  <si>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</si>
  <si>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</si>
  <si>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</si>
  <si>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</si>
  <si>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</si>
  <si>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</si>
  <si>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</si>
  <si>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</si>
  <si>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</si>
  <si>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</si>
  <si>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</si>
  <si>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</si>
  <si>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</si>
  <si>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</si>
  <si>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</si>
  <si>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</si>
  <si>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</si>
  <si>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</si>
  <si>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</si>
  <si>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</si>
  <si>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</si>
  <si>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</si>
  <si>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</si>
  <si>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</si>
  <si>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</si>
  <si>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</si>
  <si>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</si>
  <si>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</si>
  <si>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</si>
  <si>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</si>
  <si>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</si>
  <si>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</si>
  <si>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</si>
  <si>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</si>
  <si>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</si>
  <si>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</si>
  <si>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</si>
  <si>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</si>
  <si>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</si>
  <si>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</si>
  <si>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</si>
  <si>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</si>
  <si>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</si>
  <si>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</si>
  <si>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</si>
  <si>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</si>
  <si>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</si>
  <si>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</si>
  <si>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</si>
  <si>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</si>
  <si>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</si>
  <si>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</si>
  <si>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</si>
  <si>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</si>
  <si>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</si>
  <si>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</si>
  <si>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</si>
  <si>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</si>
  <si>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</si>
  <si>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</si>
  <si>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</si>
  <si>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</si>
  <si>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</si>
  <si>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</si>
  <si>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</si>
  <si>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</si>
  <si>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</si>
  <si>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</si>
  <si>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</si>
  <si>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</si>
  <si>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</si>
  <si>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</si>
  <si>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</si>
  <si>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</si>
  <si>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</si>
  <si>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</si>
  <si>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</si>
  <si>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</si>
  <si>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</si>
  <si>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</si>
  <si>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</si>
  <si>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</si>
  <si>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</si>
  <si>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</si>
  <si>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</si>
  <si>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</si>
  <si>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</si>
  <si>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</si>
  <si>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</si>
  <si>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</si>
  <si>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</si>
  <si>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</si>
  <si>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</si>
  <si>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</si>
  <si>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</si>
  <si>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</si>
  <si>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</si>
  <si>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</si>
  <si>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</si>
  <si>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</si>
  <si>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</si>
  <si>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</si>
  <si>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</si>
  <si>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</si>
  <si>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</si>
  <si>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</si>
  <si>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</si>
  <si>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</si>
  <si>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</si>
  <si>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</si>
  <si>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</si>
  <si>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</si>
  <si>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</si>
  <si>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</si>
  <si>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</si>
  <si>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</si>
  <si>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</si>
  <si>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</si>
  <si>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</si>
  <si>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</si>
  <si>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</si>
  <si>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</si>
  <si>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</si>
  <si>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</si>
  <si>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</si>
  <si>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</si>
  <si>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</si>
  <si>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</si>
  <si>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</si>
  <si>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</si>
  <si>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</si>
  <si>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</si>
  <si>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</si>
  <si>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</si>
  <si>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</si>
  <si>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</si>
  <si>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</si>
  <si>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</si>
  <si>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</si>
  <si>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</si>
  <si>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</si>
  <si>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</si>
  <si>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</si>
  <si>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</si>
  <si>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</si>
  <si>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</si>
  <si>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</si>
  <si>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</si>
  <si>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</si>
  <si>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</si>
  <si>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</si>
  <si>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</si>
  <si>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</si>
  <si>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</si>
  <si>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</si>
  <si>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</si>
  <si>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</si>
  <si>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</si>
  <si>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</si>
  <si>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</si>
  <si>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</si>
  <si>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</si>
  <si>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</si>
  <si>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</si>
  <si>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</si>
  <si>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</si>
  <si>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</si>
  <si>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</si>
  <si>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</si>
  <si>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</si>
  <si>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</si>
  <si>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</si>
  <si>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</si>
  <si>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</si>
  <si>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</si>
  <si>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</si>
  <si>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</si>
  <si>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</si>
  <si>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</si>
  <si>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</si>
  <si>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</si>
  <si>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</si>
  <si>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</si>
  <si>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</si>
  <si>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</si>
  <si>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</si>
  <si>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</si>
  <si>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</si>
  <si>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</si>
  <si>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</si>
  <si>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</si>
  <si>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</si>
  <si>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</si>
  <si>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</si>
  <si>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</si>
  <si>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</si>
  <si>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</si>
  <si>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</si>
  <si>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</si>
  <si>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</si>
  <si>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</si>
  <si>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</si>
  <si>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</si>
  <si>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</si>
  <si>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</si>
  <si>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</si>
  <si>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</si>
  <si>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</si>
  <si>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</si>
  <si>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</si>
  <si>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</si>
  <si>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</si>
  <si>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</si>
  <si>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</si>
  <si>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</si>
  <si>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</si>
  <si>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</si>
  <si>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</si>
  <si>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</si>
  <si>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</si>
  <si>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</si>
  <si>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</si>
  <si>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</si>
  <si>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</si>
  <si>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</si>
  <si>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</si>
  <si>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</si>
  <si>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</si>
  <si>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</si>
  <si>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</si>
  <si>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</si>
  <si>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</si>
  <si>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</si>
  <si>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</si>
  <si>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</si>
  <si>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</si>
  <si>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</si>
  <si>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</si>
  <si>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</si>
  <si>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</si>
  <si>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</si>
  <si>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</si>
  <si>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</si>
  <si>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</si>
  <si>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</si>
  <si>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</si>
  <si>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</si>
  <si>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</si>
  <si>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</si>
  <si>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</si>
  <si>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</si>
  <si>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</si>
  <si>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</si>
  <si>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</si>
  <si>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</si>
  <si>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</si>
  <si>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</si>
  <si>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</si>
  <si>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</si>
  <si>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</si>
  <si>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</si>
  <si>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</si>
  <si>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</si>
  <si>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</si>
  <si>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</si>
  <si>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</si>
  <si>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</si>
  <si>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</si>
  <si>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</si>
  <si>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</si>
  <si>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</si>
  <si>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</si>
  <si>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</si>
  <si>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</si>
  <si>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</si>
  <si>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</si>
  <si>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</si>
  <si>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</si>
  <si>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</si>
  <si>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</si>
  <si>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</si>
  <si>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</si>
  <si>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</si>
  <si>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</si>
  <si>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</si>
  <si>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</si>
  <si>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</si>
  <si>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</si>
  <si>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</si>
  <si>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</si>
  <si>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</si>
  <si>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</si>
  <si>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</si>
  <si>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</si>
  <si>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</si>
  <si>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</si>
  <si>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</si>
  <si>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</si>
  <si>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</si>
  <si>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</si>
  <si>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</si>
  <si>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</si>
  <si>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</si>
  <si>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</si>
  <si>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</si>
  <si>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</si>
  <si>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</si>
  <si>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</si>
  <si>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</si>
  <si>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</si>
  <si>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</si>
  <si>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</si>
  <si>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</si>
  <si>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</si>
  <si>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</si>
  <si>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</si>
  <si>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</si>
  <si>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</si>
  <si>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</si>
  <si>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</si>
  <si>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</si>
  <si>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</si>
  <si>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</si>
  <si>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</si>
  <si>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</si>
  <si>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</si>
  <si>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</si>
  <si>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</si>
  <si>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</si>
  <si>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</si>
  <si>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</si>
  <si>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</si>
  <si>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</si>
  <si>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</si>
  <si>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</si>
  <si>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</si>
  <si>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</si>
  <si>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</si>
  <si>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</si>
  <si>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</si>
  <si>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</si>
  <si>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</si>
  <si>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</si>
  <si>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</si>
  <si>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</si>
  <si>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</si>
  <si>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</si>
  <si>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</si>
  <si>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</si>
  <si>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</si>
  <si>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</si>
  <si>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</si>
  <si>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</si>
  <si>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</si>
  <si>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</si>
  <si>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</si>
  <si>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</si>
  <si>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</si>
  <si>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</si>
  <si>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</si>
  <si>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</si>
  <si>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</si>
  <si>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</si>
  <si>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</si>
  <si>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</si>
  <si>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</si>
  <si>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</si>
  <si>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</si>
  <si>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</si>
  <si>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</si>
  <si>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</si>
  <si>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</si>
  <si>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</si>
  <si>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</si>
  <si>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</si>
  <si>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</si>
  <si>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</si>
  <si>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</si>
  <si>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</si>
  <si>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</si>
  <si>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</si>
  <si>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</si>
  <si>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</si>
  <si>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</si>
  <si>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</si>
  <si>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</si>
  <si>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</si>
  <si>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</si>
  <si>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</si>
  <si>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</si>
  <si>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</si>
  <si>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</si>
  <si>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</si>
  <si>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</si>
  <si>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</si>
  <si>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</si>
  <si>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</si>
  <si>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</si>
  <si>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</si>
  <si>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</si>
  <si>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</si>
  <si>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</si>
  <si>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</si>
  <si>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</si>
  <si>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</si>
  <si>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</si>
  <si>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</si>
  <si>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</si>
  <si>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</si>
  <si>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</si>
  <si>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</si>
  <si>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</si>
  <si>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</si>
  <si>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</si>
  <si>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</si>
  <si>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</si>
  <si>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</si>
  <si>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</si>
  <si>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</si>
  <si>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</si>
  <si>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</si>
  <si>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</si>
  <si>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</si>
  <si>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</si>
  <si>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</si>
  <si>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</si>
  <si>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</si>
  <si>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</si>
  <si>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</si>
  <si>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</si>
  <si>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</si>
  <si>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</si>
  <si>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</si>
  <si>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</si>
  <si>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</si>
  <si>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</si>
  <si>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</si>
  <si>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</si>
  <si>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</si>
  <si>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</si>
  <si>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</si>
  <si>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</si>
  <si>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</si>
  <si>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</si>
  <si>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</si>
  <si>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</si>
  <si>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</si>
  <si>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</si>
  <si>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</si>
  <si>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</si>
  <si>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</si>
  <si>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</si>
  <si>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</si>
  <si>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</si>
  <si>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</si>
  <si>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</si>
  <si>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</si>
  <si>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</si>
  <si>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</si>
  <si>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</si>
  <si>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</si>
  <si>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</si>
  <si>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</si>
  <si>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</si>
  <si>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</si>
  <si>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</si>
  <si>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</si>
  <si>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</si>
  <si>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</si>
  <si>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</si>
  <si>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</si>
  <si>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</si>
  <si>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</si>
  <si>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</si>
  <si>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</si>
  <si>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</si>
  <si>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</si>
  <si>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</si>
  <si>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</si>
  <si>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</si>
  <si>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</si>
  <si>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</si>
  <si>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</si>
  <si>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</si>
  <si>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</si>
  <si>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</si>
  <si>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</si>
  <si>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</si>
  <si>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</si>
  <si>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</si>
  <si>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</si>
  <si>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</si>
  <si>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</si>
  <si>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</si>
  <si>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</si>
  <si>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</si>
  <si>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</si>
  <si>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</si>
  <si>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</si>
  <si>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</si>
  <si>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</si>
  <si>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</si>
  <si>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</si>
  <si>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</si>
  <si>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</si>
  <si>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</si>
  <si>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</si>
  <si>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</si>
  <si>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</si>
  <si>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</si>
  <si>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</si>
  <si>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</si>
  <si>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</si>
  <si>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</si>
  <si>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</si>
  <si>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</si>
  <si>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</si>
  <si>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</si>
  <si>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</si>
  <si>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</si>
  <si>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</si>
  <si>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</si>
  <si>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</si>
  <si>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</si>
  <si>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</si>
  <si>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</si>
  <si>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</si>
  <si>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</si>
  <si>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</si>
  <si>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</si>
  <si>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</si>
  <si>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</si>
  <si>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</si>
  <si>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</si>
  <si>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</si>
  <si>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</si>
  <si>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</si>
  <si>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</si>
  <si>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</si>
  <si>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</si>
  <si>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</si>
  <si>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</si>
  <si>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</si>
  <si>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</si>
  <si>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</si>
  <si>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</si>
  <si>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</si>
  <si>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</si>
  <si>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</si>
  <si>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</si>
  <si>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</si>
  <si>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</si>
  <si>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</si>
  <si>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</si>
  <si>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</si>
  <si>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</si>
  <si>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</si>
  <si>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</si>
  <si>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</si>
  <si>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</si>
  <si>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</si>
  <si>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</si>
  <si>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</si>
  <si>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</si>
  <si>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</si>
  <si>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</si>
  <si>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</si>
  <si>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</si>
  <si>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</si>
  <si>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</si>
  <si>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</si>
  <si>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</si>
  <si>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</si>
  <si>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</si>
  <si>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</si>
  <si>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</si>
  <si>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</si>
  <si>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</si>
  <si>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</si>
  <si>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</si>
  <si>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</si>
  <si>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</si>
  <si>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</si>
  <si>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</si>
  <si>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</si>
  <si>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</si>
  <si>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</si>
  <si>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</si>
  <si>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</si>
  <si>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</si>
  <si>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</si>
  <si>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</si>
  <si>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</si>
  <si>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</si>
  <si>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</si>
  <si>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</si>
  <si>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</si>
  <si>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</si>
  <si>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</si>
  <si>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</si>
  <si>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</si>
  <si>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</si>
  <si>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</si>
  <si>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</si>
  <si>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</si>
  <si>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</si>
  <si>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</si>
  <si>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</si>
  <si>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</si>
  <si>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</si>
  <si>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</si>
  <si>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</si>
  <si>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</si>
  <si>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</si>
  <si>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</si>
  <si>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</si>
  <si>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</si>
  <si>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</si>
  <si>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</si>
  <si>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</si>
  <si>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</si>
  <si>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</si>
  <si>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</si>
  <si>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</si>
  <si>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</si>
  <si>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</si>
  <si>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</si>
  <si>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</si>
  <si>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</si>
  <si>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</si>
  <si>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</si>
  <si>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</si>
  <si>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</si>
  <si>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</si>
  <si>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</si>
  <si>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</si>
  <si>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</si>
  <si>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</si>
  <si>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</si>
  <si>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</si>
  <si>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</si>
  <si>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</si>
  <si>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</si>
  <si>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</si>
  <si>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</si>
  <si>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</si>
  <si>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</si>
  <si>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</si>
  <si>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</si>
  <si>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</si>
  <si>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</si>
  <si>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</si>
  <si>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</si>
  <si>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</si>
  <si>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</si>
  <si>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</si>
  <si>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</si>
  <si>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</si>
  <si>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</si>
  <si>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</si>
  <si>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</si>
  <si>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</si>
  <si>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</si>
  <si>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</si>
  <si>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</si>
  <si>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</si>
  <si>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</si>
  <si>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</si>
  <si>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</si>
  <si>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</si>
  <si>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</si>
  <si>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</si>
  <si>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</si>
  <si>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</si>
  <si>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</si>
  <si>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</si>
  <si>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</si>
  <si>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</si>
  <si>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</si>
  <si>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</si>
  <si>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</si>
  <si>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</si>
  <si>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</si>
  <si>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</si>
  <si>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</si>
  <si>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</si>
  <si>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</si>
  <si>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</si>
  <si>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</si>
  <si>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</si>
  <si>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</si>
  <si>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</si>
  <si>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</si>
  <si>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</si>
  <si>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</si>
  <si>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</si>
  <si>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</si>
  <si>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</si>
  <si>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</si>
  <si>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</si>
  <si>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</si>
  <si>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</si>
  <si>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</si>
  <si>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</si>
  <si>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</si>
  <si>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</si>
  <si>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</si>
  <si>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</si>
  <si>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</si>
  <si>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</si>
  <si>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</si>
  <si>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</si>
  <si>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</si>
  <si>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</si>
  <si>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</si>
  <si>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</si>
  <si>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</si>
  <si>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</si>
  <si>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</si>
  <si>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</si>
  <si>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</si>
  <si>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</si>
  <si>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</si>
  <si>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</si>
  <si>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</si>
  <si>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</si>
  <si>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</si>
  <si>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</si>
  <si>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</si>
  <si>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</si>
  <si>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</si>
  <si>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</si>
  <si>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</si>
  <si>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</si>
  <si>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</si>
  <si>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</si>
  <si>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</si>
  <si>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</si>
  <si>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</si>
  <si>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</si>
  <si>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</si>
  <si>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</si>
  <si>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</si>
  <si>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</si>
  <si>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</si>
  <si>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</si>
  <si>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</si>
  <si>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</si>
  <si>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</si>
  <si>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</si>
  <si>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</si>
  <si>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</si>
  <si>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</si>
  <si>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</si>
  <si>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</si>
  <si>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</si>
  <si>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</si>
  <si>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</si>
  <si>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</si>
  <si>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</si>
  <si>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</si>
  <si>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</si>
  <si>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</si>
  <si>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</si>
  <si>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</si>
  <si>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</si>
  <si>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</si>
  <si>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</si>
  <si>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</si>
  <si>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</si>
  <si>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</si>
  <si>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</si>
  <si>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</si>
  <si>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</si>
  <si>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</si>
  <si>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</si>
  <si>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</si>
  <si>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</si>
  <si>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</si>
  <si>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</si>
  <si>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</si>
  <si>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</si>
  <si>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</si>
  <si>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</si>
  <si>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</si>
  <si>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</si>
  <si>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</si>
  <si>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</si>
  <si>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</si>
  <si>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</si>
  <si>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</si>
  <si>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</si>
  <si>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</si>
  <si>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</si>
  <si>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</si>
  <si>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</si>
  <si>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</si>
  <si>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</si>
  <si>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</si>
  <si>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</si>
  <si>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</si>
  <si>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</si>
  <si>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</si>
  <si>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</si>
  <si>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</si>
  <si>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</si>
  <si>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</si>
  <si>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</si>
  <si>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</si>
  <si>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</si>
  <si>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</si>
  <si>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</si>
  <si>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</si>
  <si>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</si>
  <si>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</si>
  <si>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</si>
  <si>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</si>
  <si>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</si>
  <si>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</si>
  <si>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</si>
  <si>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</si>
  <si>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</si>
  <si>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</si>
  <si>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</si>
  <si>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</si>
  <si>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</si>
  <si>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</si>
  <si>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</si>
  <si>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</si>
  <si>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</si>
  <si>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</si>
  <si>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</si>
  <si>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</si>
  <si>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</si>
  <si>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</si>
  <si>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</si>
  <si>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</si>
  <si>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</si>
  <si>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</si>
  <si>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</si>
  <si>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</si>
  <si>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</si>
  <si>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</si>
  <si>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</si>
  <si>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</si>
  <si>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</si>
  <si>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</si>
  <si>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</si>
  <si>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</si>
  <si>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</si>
  <si>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</si>
  <si>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</si>
  <si>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</si>
  <si>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</si>
  <si>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</si>
  <si>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</si>
  <si>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</si>
  <si>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</si>
  <si>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</si>
  <si>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</si>
  <si>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</si>
  <si>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</si>
  <si>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</si>
  <si>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</si>
  <si>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</si>
  <si>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</si>
  <si>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</si>
  <si>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</si>
  <si>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</si>
  <si>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</si>
  <si>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</si>
  <si>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</si>
  <si>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</si>
  <si>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</si>
  <si>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</si>
  <si>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</si>
  <si>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</si>
  <si>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</si>
  <si>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</si>
  <si>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</si>
  <si>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</si>
  <si>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</si>
  <si>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</si>
  <si>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</si>
  <si>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</si>
  <si>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</si>
  <si>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</si>
  <si>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</si>
  <si>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</si>
  <si>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</si>
  <si>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</si>
  <si>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</si>
  <si>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</si>
  <si>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</si>
  <si>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</si>
  <si>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</si>
  <si>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</si>
  <si>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</si>
  <si>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</si>
  <si>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</si>
  <si>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</si>
  <si>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</si>
  <si>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</si>
  <si>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</si>
  <si>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</si>
  <si>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</si>
  <si>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</si>
  <si>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</si>
  <si>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</si>
  <si>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</si>
  <si>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</si>
  <si>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</si>
  <si>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</si>
  <si>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</si>
  <si>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</si>
  <si>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</si>
  <si>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</si>
  <si>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</si>
  <si>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</si>
  <si>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</si>
  <si>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</si>
  <si>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</si>
  <si>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</si>
  <si>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</si>
  <si>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</si>
  <si>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</si>
  <si>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</si>
  <si>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</si>
  <si>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</si>
  <si>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</si>
  <si>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</si>
  <si>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</si>
  <si>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</si>
  <si>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</si>
  <si>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</si>
  <si>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</si>
  <si>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</si>
  <si>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</si>
  <si>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</si>
  <si>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</si>
  <si>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</si>
  <si>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</si>
  <si>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</si>
  <si>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</si>
  <si>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</si>
  <si>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</si>
  <si>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</si>
  <si>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</si>
  <si>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</si>
  <si>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</si>
  <si>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</si>
  <si>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</si>
  <si>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</si>
  <si>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</si>
  <si>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</si>
  <si>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</si>
  <si>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</si>
  <si>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</si>
  <si>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</si>
  <si>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</si>
  <si>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</si>
  <si>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</si>
  <si>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</si>
  <si>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</si>
  <si>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</si>
  <si>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</si>
  <si>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</si>
  <si>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</si>
  <si>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</si>
  <si>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</si>
  <si>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</si>
  <si>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</si>
  <si>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</si>
  <si>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</si>
  <si>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</si>
  <si>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</si>
  <si>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</si>
  <si>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</si>
  <si>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</si>
  <si>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</si>
  <si>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</si>
  <si>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</si>
  <si>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</si>
  <si>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</si>
  <si>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</si>
  <si>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</si>
  <si>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</si>
  <si>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</si>
  <si>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</si>
  <si>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</si>
  <si>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</si>
  <si>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</si>
  <si>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</si>
  <si>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</si>
  <si>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</si>
  <si>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</si>
  <si>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</si>
  <si>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</si>
  <si>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</si>
  <si>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</si>
  <si>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</si>
  <si>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</si>
  <si>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</si>
  <si>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</si>
  <si>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</si>
  <si>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</si>
  <si>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</si>
  <si>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</si>
  <si>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</si>
  <si>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</si>
  <si>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</si>
  <si>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</si>
  <si>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</si>
  <si>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</si>
  <si>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</si>
  <si>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</si>
  <si>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</si>
  <si>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</si>
  <si>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</si>
  <si>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</si>
  <si>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</si>
  <si>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</si>
  <si>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</si>
  <si>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</si>
  <si>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</si>
  <si>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</si>
  <si>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</si>
  <si>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</si>
  <si>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</si>
  <si>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</si>
  <si>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</si>
  <si>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</si>
  <si>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</si>
  <si>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</si>
  <si>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</si>
  <si>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</si>
  <si>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</si>
  <si>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</si>
  <si>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</si>
  <si>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</si>
  <si>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</si>
  <si>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</si>
  <si>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</si>
  <si>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</si>
  <si>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</si>
  <si>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</si>
  <si>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</si>
  <si>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</si>
  <si>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</si>
  <si>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</si>
  <si>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</si>
  <si>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</si>
  <si>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</si>
  <si>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</si>
  <si>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</si>
  <si>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</si>
  <si>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</si>
  <si>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</si>
  <si>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</si>
  <si>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</si>
  <si>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</si>
  <si>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</si>
  <si>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</si>
  <si>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</si>
  <si>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</si>
  <si>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</si>
  <si>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</si>
  <si>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</si>
  <si>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</si>
  <si>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</si>
  <si>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</si>
  <si>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</si>
  <si>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</si>
  <si>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</si>
  <si>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</si>
  <si>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</si>
  <si>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</si>
  <si>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</si>
  <si>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</si>
  <si>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</si>
  <si>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</si>
  <si>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</si>
  <si>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</si>
  <si>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</si>
  <si>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</si>
  <si>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</si>
  <si>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</si>
  <si>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</si>
  <si>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</si>
  <si>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</si>
  <si>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</si>
  <si>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</si>
  <si>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</si>
  <si>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</si>
  <si>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</si>
  <si>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</si>
  <si>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</si>
  <si>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</si>
  <si>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</si>
  <si>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</si>
  <si>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</si>
  <si>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</si>
  <si>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</si>
  <si>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</si>
  <si>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</si>
  <si>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</si>
  <si>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</si>
  <si>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</si>
  <si>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</si>
  <si>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</si>
  <si>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</si>
  <si>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</si>
  <si>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</si>
  <si>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</si>
  <si>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</si>
  <si>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</si>
  <si>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</si>
  <si>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</si>
  <si>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</si>
  <si>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</si>
  <si>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</si>
  <si>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</si>
  <si>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</si>
  <si>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</si>
  <si>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</si>
  <si>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</si>
  <si>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</si>
  <si>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</si>
  <si>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</si>
  <si>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</si>
  <si>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</si>
  <si>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</si>
  <si>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</si>
  <si>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</si>
  <si>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</si>
  <si>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</si>
  <si>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</si>
  <si>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</si>
  <si>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</si>
  <si>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</si>
  <si>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</si>
  <si>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</si>
  <si>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</si>
  <si>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</si>
  <si>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</si>
  <si>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</si>
  <si>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</si>
  <si>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</si>
  <si>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</si>
  <si>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</si>
  <si>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</si>
  <si>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</si>
  <si>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</si>
  <si>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</si>
  <si>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</si>
  <si>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</si>
  <si>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</si>
  <si>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</si>
  <si>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</si>
  <si>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</si>
  <si>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</si>
  <si>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</si>
  <si>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</si>
  <si>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</si>
  <si>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</si>
  <si>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</si>
  <si>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</si>
  <si>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</si>
  <si>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</si>
  <si>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</si>
  <si>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</si>
  <si>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</si>
  <si>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</si>
  <si>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</si>
  <si>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</si>
  <si>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</si>
  <si>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</si>
  <si>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</si>
  <si>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</si>
  <si>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</si>
  <si>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</si>
  <si>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</si>
  <si>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</si>
  <si>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</si>
  <si>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</si>
  <si>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</si>
  <si>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</si>
  <si>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</si>
  <si>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</si>
  <si>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</si>
  <si>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</si>
  <si>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</si>
  <si>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</si>
  <si>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</si>
  <si>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</si>
  <si>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</si>
  <si>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</si>
  <si>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</si>
  <si>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</si>
  <si>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</si>
  <si>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</si>
  <si>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</si>
  <si>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</si>
  <si>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</si>
  <si>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</si>
  <si>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</si>
  <si>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</si>
  <si>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</si>
  <si>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</si>
  <si>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</si>
  <si>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</si>
  <si>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</si>
  <si>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</si>
  <si>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</si>
  <si>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</si>
  <si>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</si>
  <si>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</si>
  <si>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</si>
  <si>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</si>
  <si>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</si>
  <si>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</si>
  <si>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</si>
  <si>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</si>
  <si>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</si>
  <si>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</si>
  <si>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</si>
  <si>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</si>
  <si>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</si>
  <si>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</si>
  <si>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</si>
  <si>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</si>
  <si>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</si>
  <si>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</si>
  <si>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</si>
  <si>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</si>
  <si>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</si>
  <si>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</si>
  <si>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</si>
  <si>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</si>
  <si>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</si>
  <si>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</si>
  <si>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</si>
  <si>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</si>
  <si>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</si>
  <si>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</si>
  <si>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</si>
  <si>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</si>
  <si>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</si>
  <si>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</si>
  <si>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</si>
  <si>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</si>
  <si>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</si>
  <si>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</si>
  <si>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</si>
  <si>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</si>
  <si>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</si>
  <si>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</si>
  <si>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</si>
  <si>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</si>
  <si>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</si>
  <si>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</si>
  <si>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</si>
  <si>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</si>
  <si>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</si>
  <si>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</si>
  <si>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</si>
  <si>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</si>
  <si>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</si>
  <si>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</si>
  <si>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</si>
  <si>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</si>
  <si>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</si>
  <si>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</si>
  <si>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</si>
  <si>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</si>
  <si>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</si>
  <si>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</si>
  <si>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</si>
  <si>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</si>
  <si>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</si>
  <si>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</si>
  <si>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</si>
  <si>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</si>
  <si>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</si>
  <si>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</si>
  <si>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</si>
  <si>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</si>
  <si>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</si>
  <si>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</si>
  <si>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</si>
  <si>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</si>
  <si>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</si>
  <si>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</si>
  <si>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</si>
  <si>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</si>
  <si>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</si>
  <si>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</si>
  <si>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</si>
  <si>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</si>
  <si>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</si>
  <si>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</si>
  <si>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</si>
  <si>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</si>
  <si>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</si>
  <si>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</si>
  <si>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</si>
  <si>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</si>
  <si>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</si>
  <si>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</si>
  <si>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</si>
  <si>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</si>
  <si>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</si>
  <si>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</si>
  <si>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</si>
  <si>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</si>
  <si>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</si>
  <si>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</si>
  <si>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</si>
  <si>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</si>
  <si>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</si>
  <si>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</si>
  <si>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</si>
  <si>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</si>
  <si>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</si>
  <si>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</si>
  <si>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</si>
  <si>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</si>
  <si>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</si>
  <si>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</si>
  <si>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</si>
  <si>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</si>
  <si>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</si>
  <si>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</si>
  <si>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</si>
  <si>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</si>
  <si>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</si>
  <si>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</si>
  <si>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</si>
  <si>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</si>
  <si>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</si>
  <si>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</si>
  <si>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</si>
  <si>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</si>
  <si>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</si>
  <si>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</si>
  <si>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</si>
  <si>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</si>
  <si>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</si>
  <si>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</si>
  <si>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</si>
  <si>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</si>
  <si>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</si>
  <si>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</si>
  <si>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</si>
  <si>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</si>
  <si>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</si>
  <si>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</si>
  <si>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</si>
  <si>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</si>
  <si>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</si>
  <si>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</si>
  <si>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</si>
  <si>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</si>
  <si>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</si>
  <si>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</si>
  <si>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</si>
  <si>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</si>
  <si>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</si>
  <si>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</si>
  <si>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</si>
  <si>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</si>
  <si>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</si>
  <si>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</si>
  <si>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</si>
  <si>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</si>
  <si>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</si>
  <si>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</si>
  <si>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</si>
  <si>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</si>
  <si>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</si>
  <si>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</si>
  <si>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</si>
  <si>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</si>
  <si>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</si>
  <si>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</si>
  <si>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</si>
  <si>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</si>
  <si>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</si>
  <si>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</si>
  <si>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</si>
  <si>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</si>
  <si>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</si>
  <si>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</si>
  <si>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</si>
  <si>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</si>
  <si>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</si>
  <si>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</si>
  <si>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</si>
  <si>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</si>
  <si>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</si>
  <si>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</si>
  <si>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</si>
  <si>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</si>
  <si>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</si>
  <si>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</si>
  <si>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</si>
  <si>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</si>
  <si>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</si>
  <si>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</si>
  <si>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</si>
  <si>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</si>
  <si>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</si>
  <si>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</si>
  <si>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</si>
  <si>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</si>
  <si>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</si>
  <si>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</si>
  <si>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</si>
  <si>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</si>
  <si>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</si>
  <si>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</si>
  <si>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</si>
  <si>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</si>
  <si>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</si>
  <si>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</si>
  <si>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</si>
  <si>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</si>
  <si>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</si>
  <si>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</si>
  <si>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</si>
  <si>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</si>
  <si>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</si>
  <si>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</si>
  <si>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</si>
  <si>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</si>
  <si>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</si>
  <si>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</si>
  <si>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</si>
  <si>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</si>
  <si>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</si>
  <si>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</si>
  <si>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</si>
  <si>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</si>
  <si>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</si>
  <si>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</si>
  <si>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</si>
  <si>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</si>
  <si>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</si>
  <si>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</si>
  <si>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</si>
  <si>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</si>
  <si>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</si>
  <si>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</si>
  <si>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</si>
  <si>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</si>
  <si>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</si>
  <si>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</si>
  <si>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</si>
  <si>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</si>
  <si>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</si>
  <si>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</si>
  <si>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</si>
  <si>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</si>
  <si>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</si>
  <si>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</si>
  <si>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</si>
  <si>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</si>
  <si>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</si>
  <si>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</si>
  <si>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</si>
  <si>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</si>
  <si>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</si>
  <si>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</si>
  <si>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</si>
  <si>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</si>
  <si>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</si>
  <si>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</si>
  <si>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</si>
  <si>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</si>
  <si>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</si>
  <si>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</si>
  <si>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</si>
  <si>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</si>
  <si>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</si>
  <si>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</si>
  <si>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</si>
  <si>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</si>
  <si>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</si>
  <si>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</si>
  <si>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</si>
  <si>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</si>
  <si>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</si>
  <si>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</si>
  <si>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</si>
  <si>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</si>
  <si>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</si>
  <si>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</si>
  <si>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</si>
  <si>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</si>
  <si>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</si>
  <si>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</si>
  <si>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</si>
  <si>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</si>
  <si>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</si>
  <si>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</si>
  <si>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</si>
  <si>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</si>
  <si>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</si>
  <si>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</si>
  <si>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</si>
  <si>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</si>
  <si>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</si>
  <si>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</si>
  <si>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</si>
  <si>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</si>
  <si>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</si>
  <si>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</si>
  <si>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</si>
  <si>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</si>
  <si>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</si>
  <si>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</si>
  <si>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</si>
  <si>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</si>
  <si>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</si>
  <si>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</si>
  <si>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</si>
  <si>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</si>
  <si>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</si>
  <si>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</si>
  <si>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</si>
  <si>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</si>
  <si>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</si>
  <si>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</si>
  <si>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</si>
  <si>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</si>
  <si>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</si>
  <si>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</si>
  <si>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</si>
  <si>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</si>
  <si>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</si>
  <si>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</si>
  <si>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</si>
  <si>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</si>
  <si>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</si>
  <si>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</si>
  <si>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</si>
  <si>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</si>
  <si>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</si>
  <si>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</si>
  <si>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</si>
  <si>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</si>
  <si>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</si>
  <si>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</si>
  <si>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</si>
  <si>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</si>
  <si>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</si>
  <si>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</si>
  <si>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</si>
  <si>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</si>
  <si>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</si>
  <si>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</si>
  <si>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</si>
  <si>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</si>
  <si>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</si>
  <si>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</si>
  <si>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</si>
  <si>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</si>
  <si>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</si>
  <si>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</si>
  <si>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</si>
  <si>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</si>
  <si>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</si>
  <si>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</si>
  <si>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</si>
  <si>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</si>
  <si>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</si>
  <si>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</si>
  <si>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</si>
  <si>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</si>
  <si>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</si>
  <si>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</si>
  <si>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</si>
  <si>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</si>
  <si>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</si>
  <si>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</si>
  <si>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</si>
  <si>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</si>
  <si>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</si>
  <si>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</si>
  <si>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</si>
  <si>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</si>
  <si>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</si>
  <si>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</si>
  <si>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</si>
  <si>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</si>
  <si>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</si>
  <si>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</si>
  <si>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</si>
  <si>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</si>
  <si>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</si>
  <si>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</si>
  <si>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</si>
  <si>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</si>
  <si>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</si>
  <si>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</si>
  <si>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</si>
  <si>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</si>
  <si>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</si>
  <si>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</si>
  <si>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</si>
  <si>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</si>
  <si>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</si>
  <si>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</si>
  <si>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</si>
  <si>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</si>
  <si>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</si>
  <si>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</si>
  <si>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</si>
  <si>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</si>
  <si>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</si>
  <si>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</si>
  <si>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</si>
  <si>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</si>
  <si>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</si>
  <si>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</si>
  <si>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</si>
  <si>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</si>
  <si>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</si>
  <si>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</si>
  <si>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</si>
  <si>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</si>
  <si>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</si>
  <si>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</si>
  <si>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</si>
  <si>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</si>
  <si>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</si>
  <si>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</si>
  <si>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</si>
  <si>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</si>
  <si>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</si>
  <si>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</si>
  <si>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</si>
  <si>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</si>
  <si>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</si>
  <si>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</si>
  <si>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</si>
  <si>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</si>
  <si>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</si>
  <si>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</si>
  <si>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</si>
  <si>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</si>
  <si>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</si>
  <si>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</si>
  <si>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</si>
  <si>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</si>
  <si>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</si>
  <si>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</si>
  <si>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</si>
  <si>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</si>
  <si>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</si>
  <si>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</si>
  <si>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</si>
  <si>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</si>
  <si>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</si>
  <si>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</si>
  <si>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</si>
  <si>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</si>
  <si>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</si>
  <si>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</si>
  <si>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</si>
  <si>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</si>
  <si>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</si>
  <si>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</si>
  <si>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</si>
  <si>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</si>
  <si>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</si>
  <si>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</si>
  <si>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</si>
  <si>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</si>
  <si>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</si>
  <si>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</si>
  <si>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</si>
  <si>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</si>
  <si>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</si>
  <si>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</si>
  <si>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</si>
  <si>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</si>
  <si>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</si>
  <si>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</si>
  <si>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</si>
  <si>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</si>
  <si>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</si>
  <si>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</si>
  <si>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</si>
  <si>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</si>
  <si>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</si>
  <si>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</si>
  <si>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</si>
  <si>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</si>
  <si>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</si>
  <si>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</si>
  <si>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</si>
  <si>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</si>
  <si>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</si>
  <si>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</si>
  <si>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</si>
  <si>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</si>
  <si>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</si>
  <si>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</si>
  <si>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</si>
  <si>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</si>
  <si>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</si>
  <si>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</si>
  <si>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</si>
  <si>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</si>
  <si>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</si>
  <si>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</si>
  <si>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</si>
  <si>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</si>
  <si>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</si>
  <si>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</si>
  <si>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</si>
  <si>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</si>
  <si>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</si>
  <si>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</si>
  <si>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</si>
  <si>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</si>
  <si>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</si>
  <si>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</si>
  <si>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</si>
  <si>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</si>
  <si>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</si>
  <si>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</si>
  <si>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</si>
  <si>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</si>
  <si>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</si>
  <si>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</si>
  <si>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</si>
  <si>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</si>
  <si>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</si>
  <si>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</si>
  <si>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</si>
  <si>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</si>
  <si>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</si>
  <si>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</si>
  <si>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</si>
  <si>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</si>
  <si>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</si>
  <si>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</si>
  <si>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</si>
  <si>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</si>
  <si>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</si>
  <si>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</si>
  <si>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</si>
  <si>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</si>
  <si>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</si>
  <si>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</si>
  <si>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</si>
  <si>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</si>
  <si>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</si>
  <si>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</si>
  <si>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</si>
  <si>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</si>
  <si>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</si>
  <si>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</si>
  <si>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</si>
  <si>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</si>
  <si>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</si>
  <si>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</si>
  <si>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</si>
  <si>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</si>
  <si>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</si>
  <si>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</si>
  <si>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</si>
  <si>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</si>
  <si>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</si>
  <si>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</si>
  <si>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</si>
  <si>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</si>
  <si>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</si>
  <si>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</si>
  <si>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</si>
  <si>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</si>
  <si>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</si>
  <si>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</si>
  <si>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</si>
  <si>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</si>
  <si>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</si>
  <si>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</si>
  <si>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</si>
  <si>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</si>
  <si>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</si>
  <si>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</si>
  <si>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</si>
  <si>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</si>
  <si>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</si>
  <si>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</si>
  <si>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</si>
  <si>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</si>
  <si>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</si>
  <si>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</si>
  <si>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</si>
  <si>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</si>
  <si>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</si>
  <si>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</si>
  <si>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</si>
  <si>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</si>
  <si>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</si>
  <si>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</si>
  <si>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</si>
  <si>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</si>
  <si>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</si>
  <si>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</si>
  <si>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</si>
  <si>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</si>
  <si>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</si>
  <si>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</si>
  <si>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</si>
  <si>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</si>
  <si>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</si>
  <si>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</si>
  <si>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</si>
  <si>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</si>
  <si>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</si>
  <si>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</si>
  <si>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</si>
  <si>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</si>
  <si>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</si>
  <si>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</si>
  <si>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</si>
  <si>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</si>
  <si>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</si>
  <si>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</si>
  <si>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</si>
  <si>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</si>
  <si>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</si>
  <si>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</si>
  <si>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</si>
  <si>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</si>
  <si>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</si>
  <si>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</si>
  <si>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</si>
  <si>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</si>
  <si>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</si>
  <si>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</si>
  <si>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</si>
  <si>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</si>
  <si>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</si>
  <si>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</si>
  <si>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</si>
  <si>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</si>
  <si>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</si>
  <si>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</si>
  <si>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</si>
  <si>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</si>
  <si>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</si>
  <si>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</si>
  <si>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</si>
  <si>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</si>
  <si>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</si>
  <si>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</si>
  <si>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</si>
  <si>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</si>
  <si>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</si>
  <si>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</si>
  <si>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</si>
  <si>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</si>
  <si>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</si>
  <si>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</si>
  <si>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</si>
  <si>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</si>
  <si>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</si>
  <si>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</si>
  <si>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</si>
  <si>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</si>
  <si>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</si>
  <si>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</si>
  <si>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</si>
  <si>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</si>
  <si>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</si>
  <si>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</si>
  <si>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</si>
  <si>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</si>
  <si>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</si>
  <si>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</si>
  <si>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</si>
  <si>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</si>
  <si>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</si>
  <si>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</si>
  <si>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</si>
  <si>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</si>
  <si>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</si>
  <si>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</si>
  <si>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</si>
  <si>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</si>
  <si>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</si>
  <si>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</si>
  <si>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</si>
  <si>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</si>
  <si>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</si>
  <si>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</si>
  <si>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</si>
  <si>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</si>
  <si>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</si>
  <si>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</si>
  <si>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</si>
  <si>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</si>
  <si>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</si>
  <si>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</si>
  <si>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</si>
  <si>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</si>
  <si>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</si>
  <si>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</si>
  <si>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</si>
  <si>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</si>
  <si>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</si>
  <si>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</si>
  <si>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</si>
  <si>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</si>
  <si>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</si>
  <si>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</si>
  <si>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</si>
  <si>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</si>
  <si>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</si>
  <si>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</si>
  <si>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</si>
  <si>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</si>
  <si>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</si>
  <si>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</si>
  <si>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</si>
  <si>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</si>
  <si>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</si>
  <si>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</si>
  <si>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</si>
  <si>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</si>
  <si>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</si>
  <si>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</si>
  <si>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</si>
  <si>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</si>
  <si>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</si>
  <si>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</si>
  <si>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</si>
  <si>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</si>
  <si>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</si>
  <si>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</si>
  <si>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</si>
  <si>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</si>
  <si>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</si>
  <si>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</si>
  <si>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</si>
  <si>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</si>
  <si>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</si>
  <si>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</si>
  <si>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</si>
  <si>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</si>
  <si>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</si>
  <si>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</si>
  <si>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</si>
  <si>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</si>
  <si>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</si>
  <si>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</si>
  <si>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</si>
  <si>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</si>
  <si>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</si>
  <si>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</si>
  <si>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</si>
  <si>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</si>
  <si>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</si>
  <si>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</si>
  <si>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</si>
  <si>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</si>
  <si>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</si>
  <si>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</si>
  <si>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</si>
  <si>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</si>
  <si>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</si>
  <si>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</si>
  <si>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</si>
  <si>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</si>
  <si>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</si>
  <si>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</si>
  <si>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</si>
  <si>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</si>
  <si>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</si>
  <si>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</si>
  <si>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</si>
  <si>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</si>
  <si>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</si>
  <si>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</si>
  <si>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</si>
  <si>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</si>
  <si>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</si>
  <si>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</si>
  <si>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</si>
  <si>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</si>
  <si>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</si>
  <si>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</si>
  <si>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</si>
  <si>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</si>
  <si>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</si>
  <si>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</si>
  <si>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</si>
  <si>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</si>
  <si>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</si>
  <si>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</si>
  <si>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</si>
  <si>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</si>
  <si>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</si>
  <si>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</si>
  <si>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</si>
  <si>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</si>
  <si>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</si>
  <si>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</si>
  <si>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</si>
  <si>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</si>
  <si>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</si>
  <si>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</si>
  <si>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</si>
  <si>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</si>
  <si>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</si>
  <si>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</si>
  <si>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</si>
  <si>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</si>
  <si>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</si>
  <si>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</si>
  <si>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</si>
  <si>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</si>
  <si>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</si>
  <si>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</si>
  <si>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</si>
  <si>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</si>
  <si>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</si>
  <si>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</si>
  <si>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</si>
  <si>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</si>
  <si>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</si>
  <si>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</si>
  <si>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</si>
  <si>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</si>
  <si>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</si>
  <si>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</si>
  <si>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</si>
  <si>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</si>
  <si>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</si>
  <si>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</si>
  <si>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</si>
  <si>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</si>
  <si>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</si>
  <si>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</si>
  <si>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</si>
  <si>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</si>
  <si>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</si>
  <si>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</si>
  <si>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</si>
  <si>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</si>
  <si>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</si>
  <si>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</si>
  <si>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</si>
  <si>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</si>
  <si>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</si>
  <si>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</si>
  <si>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</si>
  <si>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</si>
  <si>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</si>
  <si>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</si>
  <si>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</si>
  <si>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</si>
  <si>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</si>
  <si>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</si>
  <si>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</si>
  <si>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</si>
  <si>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</si>
  <si>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</si>
  <si>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</si>
  <si>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</si>
  <si>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</si>
  <si>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</si>
  <si>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</si>
  <si>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</si>
  <si>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</si>
  <si>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</si>
  <si>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</si>
  <si>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</si>
  <si>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</si>
  <si>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</si>
  <si>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</si>
  <si>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</si>
  <si>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</si>
  <si>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</si>
  <si>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</si>
  <si>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</si>
  <si>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</si>
  <si>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</si>
  <si>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</si>
  <si>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</si>
  <si>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</si>
  <si>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</si>
  <si>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</si>
  <si>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</si>
  <si>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</si>
  <si>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</si>
  <si>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</si>
  <si>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</si>
  <si>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</si>
  <si>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</si>
  <si>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</si>
  <si>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</si>
  <si>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</si>
  <si>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</si>
  <si>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</si>
  <si>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</si>
  <si>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</si>
  <si>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</si>
  <si>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</si>
  <si>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</si>
  <si>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</si>
  <si>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</si>
  <si>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</si>
  <si>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</si>
  <si>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</si>
  <si>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</si>
  <si>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</si>
  <si>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</si>
  <si>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</si>
  <si>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</si>
  <si>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</si>
  <si>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</si>
  <si>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</si>
  <si>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</si>
  <si>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</si>
  <si>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</si>
  <si>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</si>
  <si>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</si>
  <si>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</si>
  <si>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</si>
  <si>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</si>
  <si>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</si>
  <si>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</si>
  <si>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</si>
  <si>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</si>
  <si>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</si>
  <si>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</si>
  <si>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</si>
  <si>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</si>
  <si>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</si>
  <si>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</si>
  <si>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</si>
  <si>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</si>
  <si>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</si>
  <si>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</si>
  <si>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</si>
  <si>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</si>
  <si>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</si>
  <si>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</si>
  <si>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</si>
  <si>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</si>
  <si>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</si>
  <si>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</si>
  <si>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</si>
  <si>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</si>
  <si>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</si>
  <si>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</si>
  <si>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</si>
  <si>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</si>
  <si>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</si>
  <si>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</si>
  <si>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</si>
  <si>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</si>
  <si>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</si>
  <si>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</si>
  <si>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</si>
  <si>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</si>
  <si>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</si>
  <si>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</si>
  <si>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</si>
  <si>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</si>
  <si>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</si>
  <si>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</si>
  <si>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</si>
  <si>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</si>
  <si>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</si>
  <si>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</si>
  <si>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</si>
  <si>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</si>
  <si>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</si>
  <si>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</si>
  <si>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</si>
  <si>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</si>
  <si>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</si>
  <si>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</si>
  <si>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</si>
  <si>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</si>
  <si>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</si>
  <si>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</si>
  <si>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</si>
  <si>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</si>
  <si>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</si>
  <si>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</si>
  <si>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</si>
  <si>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</si>
  <si>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</si>
  <si>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</si>
  <si>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</si>
  <si>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</si>
  <si>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</si>
  <si>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</si>
  <si>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</si>
  <si>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</si>
  <si>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</si>
  <si>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</si>
  <si>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</si>
  <si>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</si>
  <si>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</si>
  <si>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</si>
  <si>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</si>
  <si>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</si>
  <si>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</si>
  <si>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</si>
  <si>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</si>
  <si>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</si>
  <si>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</si>
  <si>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</si>
  <si>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</si>
  <si>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</si>
  <si>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</si>
  <si>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</si>
  <si>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</si>
  <si>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</si>
  <si>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</si>
  <si>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</si>
  <si>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</si>
  <si>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</si>
  <si>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</si>
  <si>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</si>
  <si>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</si>
  <si>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</si>
  <si>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</si>
  <si>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</si>
  <si>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</si>
  <si>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</si>
  <si>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</si>
  <si>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</si>
  <si>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</si>
  <si>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</si>
  <si>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</si>
  <si>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</si>
  <si>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</si>
  <si>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</si>
  <si>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</si>
  <si>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</si>
  <si>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</si>
  <si>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</si>
  <si>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</si>
  <si>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</si>
  <si>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</si>
  <si>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</si>
  <si>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</si>
  <si>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</si>
  <si>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</si>
  <si>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</si>
  <si>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</si>
  <si>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</si>
  <si>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</si>
  <si>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</si>
  <si>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</si>
  <si>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</si>
  <si>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</si>
  <si>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</si>
  <si>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</si>
  <si>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</si>
  <si>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</si>
  <si>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</si>
  <si>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</si>
  <si>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</si>
  <si>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</si>
  <si>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</si>
  <si>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</si>
  <si>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</si>
  <si>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</si>
  <si>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</si>
  <si>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</si>
  <si>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</si>
  <si>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</si>
  <si>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</si>
  <si>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</si>
  <si>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</si>
  <si>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</si>
  <si>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</si>
  <si>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</si>
  <si>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</si>
  <si>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</si>
  <si>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</si>
  <si>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</si>
  <si>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</si>
  <si>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</si>
  <si>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</si>
  <si>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</si>
  <si>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</si>
  <si>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</si>
  <si>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</si>
  <si>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</si>
  <si>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</si>
  <si>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</si>
  <si>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</si>
  <si>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</si>
  <si>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</si>
  <si>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</si>
  <si>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</si>
  <si>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</si>
  <si>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</si>
  <si>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</si>
  <si>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</si>
  <si>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</si>
  <si>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</si>
  <si>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</si>
  <si>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</si>
  <si>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</si>
  <si>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</si>
  <si>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</si>
  <si>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</si>
  <si>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</si>
  <si>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</si>
  <si>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</si>
  <si>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</si>
  <si>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</si>
  <si>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</si>
  <si>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</si>
  <si>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</si>
  <si>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</si>
  <si>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</si>
  <si>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</si>
  <si>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</si>
  <si>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</si>
  <si>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</si>
  <si>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</si>
  <si>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</si>
  <si>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</si>
  <si>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</si>
  <si>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</si>
  <si>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</si>
  <si>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</si>
  <si>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</si>
  <si>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</si>
  <si>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</si>
  <si>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</si>
  <si>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</si>
  <si>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</si>
  <si>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</si>
  <si>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</si>
  <si>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</si>
  <si>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</si>
  <si>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</si>
  <si>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</si>
  <si>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</si>
  <si>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</si>
  <si>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</si>
  <si>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</si>
  <si>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</si>
  <si>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</si>
  <si>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</si>
  <si>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</si>
  <si>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</si>
  <si>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</si>
  <si>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</si>
  <si>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</si>
  <si>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</si>
  <si>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</si>
  <si>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</si>
  <si>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</si>
  <si>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</si>
  <si>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</si>
  <si>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</si>
  <si>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</si>
  <si>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</si>
  <si>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</si>
  <si>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</si>
  <si>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</si>
  <si>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</si>
  <si>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</si>
  <si>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</si>
  <si>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</si>
  <si>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</si>
  <si>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</si>
  <si>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</si>
  <si>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</si>
  <si>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</si>
  <si>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</si>
  <si>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</si>
  <si>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</si>
  <si>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</si>
  <si>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</si>
  <si>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</si>
  <si>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</si>
  <si>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</si>
  <si>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</si>
  <si>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</si>
  <si>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</si>
  <si>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</si>
  <si>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</si>
  <si>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</si>
  <si>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</si>
  <si>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</si>
  <si>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</si>
  <si>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</si>
  <si>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</si>
  <si>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</si>
  <si>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</si>
  <si>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</si>
  <si>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</si>
  <si>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</si>
  <si>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</si>
  <si>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</si>
  <si>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</si>
  <si>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</si>
  <si>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</si>
  <si>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</si>
  <si>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</si>
  <si>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</si>
  <si>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</si>
  <si>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</si>
  <si>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</si>
  <si>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</si>
  <si>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</si>
  <si>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</si>
  <si>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</si>
  <si>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</si>
  <si>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</si>
  <si>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</si>
  <si>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</si>
  <si>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</si>
  <si>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</si>
  <si>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</si>
  <si>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</si>
  <si>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</si>
  <si>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</si>
  <si>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</si>
  <si>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</si>
  <si>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</si>
  <si>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</si>
  <si>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</si>
  <si>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</si>
  <si>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</si>
  <si>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</si>
  <si>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</si>
  <si>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</si>
  <si>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</si>
  <si>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</si>
  <si>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</si>
  <si>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</si>
  <si>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</si>
  <si>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</si>
  <si>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</si>
  <si>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</si>
  <si>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</si>
  <si>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</si>
  <si>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</si>
  <si>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</si>
  <si>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</si>
  <si>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</si>
  <si>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</si>
  <si>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</si>
  <si>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</si>
  <si>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</si>
  <si>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</si>
  <si>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</si>
  <si>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</si>
  <si>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</si>
  <si>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</si>
  <si>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</si>
  <si>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</si>
  <si>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</si>
  <si>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</si>
  <si>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</si>
  <si>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</si>
  <si>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</si>
  <si>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</si>
  <si>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</si>
  <si>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</si>
  <si>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</si>
  <si>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</si>
  <si>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</si>
  <si>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</si>
  <si>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</si>
  <si>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</si>
  <si>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</si>
  <si>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</si>
  <si>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</si>
  <si>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</si>
  <si>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</si>
  <si>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</si>
  <si>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</si>
  <si>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</si>
  <si>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</si>
  <si>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</si>
  <si>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</si>
  <si>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</si>
  <si>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</si>
  <si>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</si>
  <si>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</si>
  <si>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</si>
  <si>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</si>
  <si>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</si>
  <si>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</si>
  <si>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</si>
  <si>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</si>
  <si>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</si>
  <si>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</si>
  <si>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</si>
  <si>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</si>
  <si>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</si>
  <si>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</si>
  <si>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</si>
  <si>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</si>
  <si>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</si>
  <si>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</si>
  <si>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</si>
  <si>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</si>
  <si>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</si>
  <si>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</si>
  <si>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</si>
  <si>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</si>
  <si>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</si>
  <si>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</si>
  <si>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</si>
  <si>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</si>
  <si>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</si>
  <si>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</si>
  <si>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</si>
  <si>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</si>
  <si>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</si>
  <si>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</si>
  <si>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</si>
  <si>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</si>
  <si>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</si>
  <si>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</si>
  <si>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</si>
  <si>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</si>
  <si>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</si>
  <si>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</si>
  <si>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</si>
  <si>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</si>
  <si>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</si>
  <si>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</si>
  <si>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</si>
  <si>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</si>
  <si>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</si>
  <si>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</si>
  <si>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</si>
  <si>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</si>
  <si>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</si>
  <si>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</si>
  <si>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</si>
  <si>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</si>
  <si>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</si>
  <si>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</si>
  <si>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</si>
  <si>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</si>
  <si>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</si>
  <si>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</si>
  <si>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</si>
  <si>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</si>
  <si>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</si>
  <si>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</si>
  <si>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</si>
  <si>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</si>
  <si>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</si>
  <si>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</si>
  <si>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</si>
  <si>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</si>
  <si>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</si>
  <si>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</si>
  <si>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</si>
  <si>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</si>
  <si>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</si>
  <si>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</si>
  <si>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</si>
  <si>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</si>
  <si>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</si>
  <si>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</si>
  <si>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</si>
  <si>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</si>
  <si>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</si>
  <si>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</si>
  <si>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</si>
  <si>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</si>
  <si>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</si>
  <si>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</si>
  <si>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</si>
  <si>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</si>
  <si>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</si>
  <si>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</si>
  <si>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</si>
  <si>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</si>
  <si>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</si>
  <si>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</si>
  <si>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</si>
  <si>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</si>
  <si>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</si>
  <si>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</si>
  <si>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</si>
  <si>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</si>
  <si>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</si>
  <si>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</si>
  <si>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</si>
  <si>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</si>
  <si>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</si>
  <si>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</si>
  <si>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</si>
  <si>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</si>
  <si>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</si>
  <si>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</si>
  <si>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</si>
  <si>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</si>
  <si>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</si>
  <si>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</si>
  <si>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</si>
  <si>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</si>
  <si>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</si>
  <si>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</si>
  <si>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</si>
  <si>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</si>
  <si>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</si>
  <si>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</si>
  <si>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</si>
  <si>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</si>
  <si>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</si>
  <si>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</si>
  <si>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</si>
  <si>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</si>
  <si>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</si>
  <si>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</si>
  <si>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</si>
  <si>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</si>
  <si>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</si>
  <si>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</si>
  <si>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</si>
  <si>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</si>
  <si>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</si>
  <si>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</si>
  <si>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</si>
  <si>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</si>
  <si>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</si>
  <si>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</si>
  <si>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</si>
  <si>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</si>
  <si>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</si>
  <si>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</si>
  <si>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</si>
  <si>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</si>
  <si>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</si>
  <si>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</si>
  <si>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</si>
  <si>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</si>
  <si>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</si>
  <si>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</si>
  <si>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</si>
  <si>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</si>
  <si>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</si>
  <si>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</si>
  <si>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</si>
  <si>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</si>
  <si>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</si>
  <si>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</si>
  <si>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</si>
  <si>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</si>
  <si>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</si>
  <si>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</si>
  <si>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</si>
  <si>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</si>
  <si>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</si>
  <si>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</si>
  <si>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</si>
  <si>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</si>
  <si>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</si>
  <si>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</si>
  <si>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</si>
  <si>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</si>
  <si>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</si>
  <si>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</si>
  <si>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</si>
  <si>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</si>
  <si>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</si>
  <si>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</si>
  <si>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</si>
  <si>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</si>
  <si>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</si>
  <si>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</si>
  <si>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</si>
  <si>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</si>
  <si>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</si>
  <si>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</si>
  <si>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</si>
  <si>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</si>
  <si>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</si>
  <si>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</si>
  <si>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</si>
  <si>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</si>
  <si>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</si>
  <si>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</si>
  <si>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</si>
  <si>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</si>
  <si>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</si>
  <si>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</si>
  <si>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</si>
  <si>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</si>
  <si>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</si>
  <si>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</si>
  <si>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</si>
  <si>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</si>
  <si>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</si>
  <si>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</si>
  <si>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</si>
  <si>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</si>
  <si>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</si>
  <si>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</si>
  <si>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</si>
  <si>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</si>
  <si>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</si>
  <si>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</si>
  <si>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</si>
  <si>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</si>
  <si>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</si>
  <si>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</si>
  <si>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</si>
  <si>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</si>
  <si>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</si>
  <si>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</si>
  <si>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</si>
  <si>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</si>
  <si>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</si>
  <si>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</si>
  <si>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</si>
  <si>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</si>
  <si>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</si>
  <si>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</si>
  <si>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</si>
  <si>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</si>
  <si>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</si>
  <si>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</si>
  <si>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</si>
  <si>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</si>
  <si>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</si>
  <si>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</si>
  <si>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</si>
  <si>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</si>
  <si>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</si>
  <si>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</si>
  <si>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</si>
  <si>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</si>
  <si>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</si>
  <si>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</si>
  <si>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</si>
  <si>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</si>
  <si>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</si>
  <si>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</si>
  <si>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</si>
  <si>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</si>
  <si>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</si>
  <si>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</si>
  <si>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</si>
  <si>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</si>
  <si>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</si>
  <si>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</si>
  <si>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</si>
  <si>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</si>
  <si>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</si>
  <si>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</si>
  <si>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</si>
  <si>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</si>
  <si>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</si>
  <si>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</si>
  <si>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</si>
  <si>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</si>
  <si>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</si>
  <si>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</si>
  <si>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</si>
  <si>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</si>
  <si>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</si>
  <si>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</si>
  <si>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</si>
  <si>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</si>
  <si>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</si>
  <si>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</si>
  <si>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</si>
  <si>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</si>
  <si>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</si>
  <si>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</si>
  <si>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</si>
  <si>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</si>
  <si>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</si>
  <si>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</si>
  <si>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</si>
  <si>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</si>
  <si>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</si>
  <si>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</si>
  <si>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</si>
  <si>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</si>
  <si>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</si>
  <si>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</si>
  <si>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</si>
  <si>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</si>
  <si>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</si>
  <si>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</si>
  <si>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</si>
  <si>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</si>
  <si>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</si>
  <si>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</si>
  <si>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</si>
  <si>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</si>
  <si>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</si>
  <si>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</si>
  <si>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</si>
  <si>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</si>
  <si>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</si>
  <si>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</si>
  <si>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</si>
  <si>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</si>
  <si>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</si>
  <si>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</si>
  <si>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</si>
  <si>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</si>
  <si>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</si>
  <si>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</si>
  <si>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</si>
  <si>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</si>
  <si>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</si>
  <si>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</si>
  <si>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</si>
  <si>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</si>
  <si>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</si>
  <si>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</si>
  <si>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</si>
  <si>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</si>
  <si>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</si>
  <si>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</si>
  <si>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</si>
  <si>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</si>
  <si>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</si>
  <si>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</si>
  <si>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</si>
  <si>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</si>
  <si>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</si>
  <si>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</si>
  <si>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</si>
  <si>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</si>
  <si>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</si>
  <si>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</si>
  <si>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</si>
  <si>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</si>
  <si>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</si>
  <si>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</si>
  <si>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</si>
  <si>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</si>
  <si>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</si>
  <si>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</si>
  <si>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</si>
  <si>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</si>
  <si>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</si>
  <si>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</si>
  <si>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</si>
  <si>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</si>
  <si>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</si>
  <si>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</si>
  <si>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</si>
  <si>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</si>
  <si>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</si>
  <si>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</si>
  <si>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</si>
  <si>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</si>
  <si>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</si>
  <si>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</si>
  <si>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</si>
  <si>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</si>
  <si>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</si>
  <si>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</si>
  <si>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</si>
  <si>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</si>
  <si>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</si>
  <si>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</si>
  <si>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</si>
  <si>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</si>
  <si>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</si>
  <si>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</si>
  <si>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</si>
  <si>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</si>
  <si>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</si>
  <si>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</si>
  <si>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</si>
  <si>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</si>
  <si>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</si>
  <si>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</si>
  <si>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</si>
  <si>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</si>
  <si>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</si>
  <si>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</si>
  <si>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</si>
  <si>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</si>
  <si>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</si>
  <si>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</si>
  <si>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</si>
  <si>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</si>
  <si>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</si>
  <si>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</si>
  <si>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</si>
  <si>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</si>
  <si>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</si>
  <si>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</si>
  <si>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</si>
  <si>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</si>
  <si>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</si>
  <si>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</si>
  <si>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</si>
  <si>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</si>
  <si>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</si>
  <si>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</si>
  <si>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</si>
  <si>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</si>
  <si>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</si>
  <si>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</si>
  <si>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</si>
  <si>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</si>
  <si>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</si>
  <si>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</si>
  <si>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</si>
  <si>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</si>
  <si>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</si>
  <si>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</si>
  <si>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</si>
  <si>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</si>
  <si>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</si>
  <si>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</si>
  <si>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</si>
  <si>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</si>
  <si>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</si>
  <si>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</si>
  <si>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</si>
  <si>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</si>
  <si>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</si>
  <si>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</si>
  <si>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</si>
  <si>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</si>
  <si>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</si>
  <si>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</si>
  <si>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</si>
  <si>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</si>
  <si>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</si>
  <si>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</si>
  <si>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</si>
  <si>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</si>
  <si>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</si>
  <si>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</si>
  <si>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</si>
  <si>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</si>
  <si>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</si>
  <si>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</si>
  <si>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</si>
  <si>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</si>
  <si>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</si>
  <si>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</si>
  <si>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</si>
  <si>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</si>
  <si>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</si>
  <si>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</si>
  <si>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</si>
  <si>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</si>
  <si>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</si>
  <si>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</si>
  <si>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</si>
  <si>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</si>
  <si>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</si>
  <si>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</si>
  <si>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</si>
  <si>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</si>
  <si>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</si>
  <si>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</si>
  <si>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</si>
  <si>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</si>
  <si>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</si>
  <si>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</si>
  <si>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</si>
  <si>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</si>
  <si>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</si>
  <si>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</si>
  <si>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</si>
  <si>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</si>
  <si>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</si>
  <si>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</si>
  <si>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</si>
  <si>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</si>
  <si>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</si>
  <si>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</si>
  <si>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</si>
  <si>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</si>
  <si>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</si>
  <si>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</si>
  <si>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</si>
  <si>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</si>
  <si>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</si>
  <si>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</si>
  <si>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</si>
  <si>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</si>
  <si>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</si>
  <si>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</si>
  <si>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</si>
  <si>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</si>
  <si>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</si>
  <si>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</si>
  <si>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</si>
  <si>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</si>
  <si>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</si>
  <si>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</si>
  <si>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</si>
  <si>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</si>
  <si>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</si>
  <si>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</si>
  <si>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</si>
  <si>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</si>
  <si>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</si>
  <si>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</si>
  <si>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</si>
  <si>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</si>
  <si>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</si>
  <si>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</si>
  <si>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</si>
  <si>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</si>
  <si>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</si>
  <si>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</si>
  <si>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</si>
  <si>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</si>
  <si>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</si>
  <si>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</si>
  <si>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</si>
  <si>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</si>
  <si>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</si>
  <si>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</si>
  <si>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</si>
  <si>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</si>
  <si>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</si>
  <si>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</si>
  <si>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</si>
  <si>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</si>
  <si>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</si>
  <si>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</si>
  <si>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</si>
  <si>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</si>
  <si>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</si>
  <si>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</si>
  <si>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</si>
  <si>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</si>
  <si>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</si>
  <si>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</si>
  <si>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</si>
  <si>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</si>
  <si>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</si>
  <si>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</si>
  <si>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</si>
  <si>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</si>
  <si>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</si>
  <si>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</si>
  <si>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</si>
  <si>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</si>
  <si>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</si>
  <si>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</si>
  <si>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</si>
  <si>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</si>
  <si>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</si>
  <si>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</si>
  <si>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</si>
  <si>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</si>
  <si>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</si>
  <si>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</si>
  <si>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</si>
  <si>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</si>
  <si>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</si>
  <si>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</si>
  <si>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</si>
  <si>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</si>
  <si>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</si>
  <si>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</si>
  <si>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</si>
  <si>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</si>
  <si>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</si>
  <si>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</si>
  <si>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</si>
  <si>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</si>
  <si>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</si>
  <si>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</si>
  <si>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</si>
  <si>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</si>
  <si>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</si>
  <si>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</si>
  <si>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</si>
  <si>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</si>
  <si>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</si>
  <si>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</si>
  <si>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</si>
  <si>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</si>
  <si>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</si>
  <si>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</si>
  <si>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</si>
  <si>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</si>
  <si>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</si>
  <si>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</si>
  <si>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</si>
  <si>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</si>
  <si>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</si>
  <si>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</si>
  <si>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</si>
  <si>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</si>
  <si>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</si>
  <si>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</si>
  <si>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</si>
  <si>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</si>
  <si>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</si>
  <si>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</si>
  <si>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</si>
  <si>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</si>
  <si>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</si>
  <si>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</si>
  <si>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</si>
  <si>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</si>
  <si>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</si>
  <si>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</si>
  <si>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</si>
  <si>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</si>
  <si>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</si>
  <si>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</si>
  <si>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</si>
  <si>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</si>
  <si>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</si>
  <si>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</si>
  <si>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</si>
  <si>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</si>
  <si>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</si>
  <si>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</si>
  <si>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</si>
  <si>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</si>
  <si>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</si>
  <si>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</si>
  <si>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</si>
  <si>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</si>
  <si>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</si>
  <si>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</si>
  <si>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</si>
  <si>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</si>
  <si>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</si>
  <si>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</si>
  <si>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</si>
  <si>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</si>
  <si>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</si>
  <si>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</si>
  <si>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</si>
  <si>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</si>
  <si>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</si>
  <si>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</si>
  <si>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</si>
  <si>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</si>
  <si>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</si>
  <si>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</si>
  <si>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</si>
  <si>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</si>
  <si>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</si>
  <si>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</si>
  <si>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</si>
  <si>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</si>
  <si>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</si>
  <si>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</si>
  <si>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</si>
  <si>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</si>
  <si>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</si>
  <si>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</si>
  <si>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</si>
  <si>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</si>
  <si>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</si>
  <si>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</si>
  <si>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</si>
  <si>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</si>
  <si>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</si>
  <si>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</si>
  <si>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</si>
  <si>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</si>
  <si>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</si>
  <si>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</si>
  <si>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</si>
  <si>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</si>
  <si>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</si>
  <si>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</si>
  <si>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</si>
  <si>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</si>
  <si>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</si>
  <si>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</si>
  <si>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</si>
  <si>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</si>
  <si>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</si>
  <si>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</si>
  <si>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</si>
  <si>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</si>
  <si>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</si>
  <si>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</si>
  <si>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</si>
  <si>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</si>
  <si>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</si>
  <si>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</si>
  <si>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</si>
  <si>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</si>
  <si>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</si>
  <si>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</si>
  <si>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</si>
  <si>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</si>
  <si>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</si>
  <si>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</si>
  <si>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</si>
  <si>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</si>
  <si>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</si>
  <si>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</si>
  <si>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</si>
  <si>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</si>
  <si>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</si>
  <si>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</si>
  <si>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</si>
  <si>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</si>
  <si>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</si>
  <si>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</si>
  <si>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</si>
  <si>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</si>
  <si>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</si>
  <si>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</si>
  <si>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</si>
  <si>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</si>
  <si>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</si>
  <si>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</si>
  <si>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</si>
  <si>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</si>
  <si>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</si>
  <si>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</si>
  <si>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</si>
  <si>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</si>
  <si>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</si>
  <si>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</si>
  <si>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</si>
  <si>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</si>
  <si>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</si>
  <si>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</si>
  <si>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</si>
  <si>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</si>
  <si>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</si>
  <si>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</si>
  <si>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</si>
  <si>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</si>
  <si>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</si>
  <si>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</si>
  <si>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</si>
  <si>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</si>
  <si>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</si>
  <si>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</si>
  <si>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</si>
  <si>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</si>
  <si>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</si>
  <si>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</si>
  <si>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</si>
  <si>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</si>
  <si>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</si>
  <si>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</si>
  <si>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</si>
  <si>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</si>
  <si>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</si>
  <si>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</si>
  <si>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</si>
  <si>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</si>
  <si>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</si>
  <si>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</si>
  <si>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</si>
  <si>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</si>
  <si>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</si>
  <si>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</si>
  <si>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</si>
  <si>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</si>
  <si>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</si>
  <si>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</si>
  <si>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</si>
  <si>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</si>
  <si>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</si>
  <si>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</si>
  <si>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</si>
  <si>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</si>
  <si>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</si>
  <si>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</si>
  <si>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</si>
  <si>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</si>
  <si>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</si>
  <si>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</si>
  <si>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</si>
  <si>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</si>
  <si>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</si>
  <si>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</si>
  <si>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</si>
  <si>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</si>
  <si>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</si>
  <si>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</si>
  <si>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</si>
  <si>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</si>
  <si>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</si>
  <si>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</si>
  <si>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</si>
  <si>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</si>
  <si>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</si>
  <si>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</si>
  <si>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</si>
  <si>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</si>
  <si>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</si>
  <si>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</si>
  <si>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</si>
  <si>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</si>
  <si>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</si>
  <si>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</si>
  <si>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</si>
  <si>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</si>
  <si>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</si>
  <si>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</si>
  <si>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</si>
  <si>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</si>
  <si>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</si>
  <si>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</si>
  <si>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</si>
  <si>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</si>
  <si>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</si>
  <si>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</si>
  <si>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</si>
  <si>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</si>
  <si>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</si>
  <si>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</si>
  <si>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</si>
  <si>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</si>
  <si>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</si>
  <si>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</si>
  <si>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</si>
  <si>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</si>
  <si>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</si>
  <si>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</si>
  <si>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</si>
  <si>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</si>
  <si>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</si>
  <si>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</si>
  <si>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</si>
  <si>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</si>
  <si>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</si>
  <si>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</si>
  <si>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</si>
  <si>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</si>
  <si>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</si>
  <si>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</si>
  <si>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</si>
  <si>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</si>
  <si>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</si>
  <si>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</si>
  <si>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</si>
  <si>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</si>
  <si>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</si>
  <si>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</si>
  <si>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</si>
  <si>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</si>
  <si>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</si>
  <si>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</si>
  <si>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</si>
  <si>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</si>
  <si>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</si>
  <si>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</si>
  <si>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</si>
  <si>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</si>
  <si>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</si>
  <si>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</si>
  <si>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</si>
  <si>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</si>
  <si>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</si>
  <si>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</si>
  <si>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</si>
  <si>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</si>
  <si>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</si>
  <si>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</si>
  <si>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</si>
  <si>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</si>
  <si>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</si>
  <si>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</si>
  <si>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</si>
  <si>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</si>
  <si>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</si>
  <si>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</si>
  <si>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</si>
  <si>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</si>
  <si>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</si>
  <si>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</si>
  <si>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</si>
  <si>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</si>
  <si>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</si>
  <si>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</si>
  <si>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</si>
  <si>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</si>
  <si>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</si>
  <si>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</si>
  <si>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</si>
  <si>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</si>
  <si>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</si>
  <si>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</si>
  <si>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</si>
  <si>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</si>
  <si>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</si>
  <si>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</si>
  <si>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</si>
  <si>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</si>
  <si>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</si>
  <si>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</si>
  <si>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</si>
  <si>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</si>
  <si>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</si>
  <si>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</si>
  <si>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</si>
  <si>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</si>
  <si>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</si>
  <si>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</si>
  <si>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</si>
  <si>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</si>
  <si>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</si>
  <si>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</si>
  <si>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</si>
  <si>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</si>
  <si>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</si>
  <si>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</si>
  <si>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</si>
  <si>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</si>
  <si>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</si>
  <si>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</si>
  <si>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</si>
  <si>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</si>
  <si>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</si>
  <si>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</si>
  <si>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</si>
  <si>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</si>
  <si>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</si>
  <si>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</si>
  <si>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</si>
  <si>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</si>
  <si>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</si>
  <si>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</si>
  <si>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</si>
  <si>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</si>
  <si>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</si>
  <si>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</si>
  <si>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</si>
  <si>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</si>
  <si>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</si>
  <si>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</si>
  <si>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</si>
  <si>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</si>
  <si>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</si>
  <si>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</si>
  <si>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</si>
  <si>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</si>
  <si>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</si>
  <si>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</si>
  <si>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</si>
  <si>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</si>
  <si>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</si>
  <si>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</si>
  <si>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</si>
  <si>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</si>
  <si>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</si>
  <si>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</si>
  <si>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</si>
  <si>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</si>
  <si>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</si>
  <si>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</si>
  <si>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</si>
  <si>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</si>
  <si>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</si>
  <si>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</si>
  <si>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</si>
  <si>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</si>
  <si>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</si>
  <si>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</si>
  <si>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</si>
  <si>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</si>
  <si>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</si>
  <si>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</si>
  <si>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</si>
  <si>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</si>
  <si>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</si>
  <si>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</si>
  <si>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</si>
  <si>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</si>
  <si>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</si>
  <si>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</si>
  <si>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</si>
  <si>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</si>
  <si>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</si>
  <si>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</si>
  <si>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</si>
  <si>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</si>
  <si>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</si>
  <si>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</si>
  <si>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</si>
  <si>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</si>
  <si>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</si>
  <si>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</si>
  <si>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</si>
  <si>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</si>
  <si>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</si>
  <si>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</si>
  <si>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</si>
  <si>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</si>
  <si>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</si>
  <si>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</si>
  <si>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</si>
  <si>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</si>
  <si>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</si>
  <si>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</si>
  <si>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</si>
  <si>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</si>
  <si>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</si>
  <si>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</si>
  <si>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</si>
  <si>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</si>
  <si>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</si>
  <si>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</si>
  <si>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</si>
  <si>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</si>
  <si>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</si>
  <si>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</si>
  <si>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</si>
  <si>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</si>
  <si>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</si>
  <si>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</si>
  <si>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</si>
  <si>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</si>
  <si>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</si>
  <si>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</si>
  <si>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</si>
  <si>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</si>
  <si>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</si>
  <si>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</si>
  <si>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</si>
  <si>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</si>
  <si>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</si>
  <si>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</si>
  <si>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</si>
  <si>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</si>
  <si>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</si>
  <si>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</si>
  <si>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</si>
  <si>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</si>
  <si>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</si>
  <si>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</si>
  <si>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</si>
  <si>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</si>
  <si>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</si>
  <si>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</si>
  <si>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</si>
  <si>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</si>
  <si>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</si>
  <si>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</si>
  <si>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</si>
  <si>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</si>
  <si>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</si>
  <si>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</si>
  <si>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</si>
  <si>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</si>
  <si>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</si>
  <si>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</si>
  <si>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</si>
  <si>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</si>
  <si>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</si>
  <si>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</si>
  <si>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</si>
  <si>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</si>
  <si>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</si>
  <si>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</si>
  <si>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</si>
  <si>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</si>
  <si>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</si>
  <si>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</si>
  <si>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</si>
  <si>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</si>
  <si>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</si>
  <si>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</si>
  <si>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</si>
  <si>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</si>
  <si>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</si>
  <si>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</si>
  <si>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</si>
  <si>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</si>
  <si>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</si>
  <si>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</si>
  <si>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</si>
  <si>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</si>
  <si>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</si>
  <si>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</si>
  <si>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</si>
  <si>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</si>
  <si>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</si>
  <si>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</si>
  <si>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</si>
  <si>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</si>
  <si>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</si>
  <si>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</si>
  <si>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</si>
  <si>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</si>
  <si>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</si>
  <si>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</si>
  <si>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</si>
  <si>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</si>
  <si>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</si>
  <si>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</si>
  <si>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</si>
  <si>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</si>
  <si>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</si>
  <si>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</si>
  <si>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</si>
  <si>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</si>
  <si>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</si>
  <si>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</si>
  <si>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</si>
  <si>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</si>
  <si>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</si>
  <si>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</si>
  <si>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</si>
  <si>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</si>
  <si>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</si>
  <si>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</si>
  <si>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</si>
  <si>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</si>
  <si>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</si>
  <si>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</si>
  <si>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</si>
  <si>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</si>
  <si>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</si>
  <si>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</si>
  <si>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</si>
  <si>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</si>
  <si>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</si>
  <si>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</si>
  <si>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</si>
  <si>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</si>
  <si>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</si>
  <si>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</si>
  <si>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</si>
  <si>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</si>
  <si>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</si>
  <si>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</si>
  <si>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</si>
  <si>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</si>
  <si>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</si>
  <si>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</si>
  <si>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</si>
  <si>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</si>
  <si>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</si>
  <si>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</si>
  <si>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</si>
  <si>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</si>
  <si>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</si>
  <si>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</si>
  <si>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</si>
  <si>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</si>
  <si>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</si>
  <si>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</si>
  <si>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</si>
  <si>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</si>
  <si>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</si>
  <si>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</si>
  <si>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</si>
  <si>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</si>
  <si>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</si>
  <si>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</si>
  <si>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</si>
  <si>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</si>
  <si>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</si>
  <si>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</si>
  <si>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</si>
  <si>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</si>
  <si>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</si>
  <si>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</si>
  <si>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</si>
  <si>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</si>
  <si>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</si>
  <si>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</si>
  <si>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</si>
  <si>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</si>
  <si>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</si>
  <si>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</si>
  <si>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</si>
  <si>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</si>
  <si>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</si>
  <si>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</si>
  <si>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</si>
  <si>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</si>
  <si>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</si>
  <si>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</si>
  <si>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</si>
  <si>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</si>
  <si>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</si>
  <si>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</si>
  <si>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</si>
  <si>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</si>
  <si>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</si>
  <si>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</si>
  <si>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</si>
  <si>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</si>
  <si>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</si>
  <si>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</si>
  <si>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</si>
  <si>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</si>
  <si>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</si>
  <si>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</si>
  <si>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</si>
  <si>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</si>
  <si>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</si>
  <si>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</si>
  <si>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</si>
  <si>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</si>
  <si>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</si>
  <si>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</si>
  <si>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</si>
  <si>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</si>
  <si>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</si>
  <si>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</si>
  <si>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</si>
  <si>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</si>
  <si>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</si>
  <si>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</si>
  <si>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</si>
  <si>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</si>
  <si>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</si>
  <si>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</si>
  <si>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</si>
  <si>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</si>
  <si>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</si>
  <si>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</si>
  <si>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</si>
  <si>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</si>
  <si>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</si>
  <si>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</si>
  <si>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</si>
  <si>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</si>
  <si>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</si>
  <si>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</si>
  <si>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</si>
  <si>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</si>
  <si>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</si>
  <si>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</si>
  <si>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</si>
  <si>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</si>
  <si>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</si>
  <si>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</si>
  <si>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</si>
  <si>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</si>
  <si>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</si>
  <si>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</si>
  <si>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</si>
  <si>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</si>
  <si>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</si>
  <si>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</si>
  <si>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</si>
  <si>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</si>
  <si>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</si>
  <si>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</si>
  <si>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</si>
  <si>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</si>
  <si>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</si>
  <si>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</si>
  <si>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</si>
  <si>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</si>
  <si>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</si>
  <si>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</si>
  <si>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</si>
  <si>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</si>
  <si>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</si>
  <si>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</si>
  <si>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</si>
  <si>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</si>
  <si>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</si>
  <si>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</si>
  <si>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</si>
  <si>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</si>
  <si>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</si>
  <si>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</si>
  <si>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</si>
  <si>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</si>
  <si>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</si>
  <si>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</si>
  <si>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</si>
  <si>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</si>
  <si>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</si>
  <si>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</si>
  <si>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</si>
  <si>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</si>
  <si>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</si>
  <si>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</si>
  <si>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</si>
  <si>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</si>
  <si>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</si>
  <si>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</si>
  <si>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</si>
  <si>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</si>
  <si>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</si>
  <si>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</si>
  <si>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</si>
  <si>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</si>
  <si>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</si>
  <si>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</si>
  <si>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</si>
  <si>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</si>
  <si>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</si>
  <si>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</si>
  <si>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</si>
  <si>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</si>
  <si>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</si>
  <si>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</si>
  <si>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</si>
  <si>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</si>
  <si>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</si>
  <si>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</si>
  <si>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</si>
  <si>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</si>
  <si>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</si>
  <si>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</si>
  <si>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</si>
  <si>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</si>
  <si>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</si>
  <si>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</si>
  <si>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</si>
  <si>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</si>
  <si>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</si>
  <si>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</si>
  <si>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</si>
  <si>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</si>
  <si>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</si>
  <si>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</si>
  <si>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</si>
  <si>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</si>
  <si>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</si>
  <si>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</si>
  <si>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</si>
  <si>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</si>
  <si>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</si>
  <si>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</si>
  <si>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</si>
  <si>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</si>
  <si>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</si>
  <si>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</si>
  <si>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</si>
  <si>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</si>
  <si>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</si>
  <si>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</si>
  <si>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</si>
  <si>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</si>
  <si>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</si>
  <si>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</si>
  <si>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</si>
  <si>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</si>
  <si>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</si>
  <si>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</si>
  <si>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</si>
  <si>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</si>
  <si>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</si>
  <si>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</si>
  <si>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</si>
  <si>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</si>
  <si>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</si>
  <si>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</si>
  <si>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</si>
  <si>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</si>
  <si>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</si>
  <si>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</si>
  <si>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</si>
  <si>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</si>
  <si>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</si>
  <si>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</si>
  <si>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</si>
  <si>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</si>
  <si>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</si>
  <si>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</si>
  <si>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</si>
  <si>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</si>
  <si>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</si>
  <si>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</si>
  <si>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</si>
  <si>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</si>
  <si>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</si>
  <si>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</si>
  <si>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</si>
  <si>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</si>
  <si>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</si>
  <si>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</si>
  <si>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</si>
  <si>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</si>
  <si>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</si>
  <si>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</si>
  <si>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</si>
  <si>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</si>
  <si>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</si>
  <si>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</si>
  <si>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</si>
  <si>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</si>
  <si>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</si>
  <si>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</si>
  <si>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</si>
  <si>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</si>
  <si>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</si>
  <si>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</si>
  <si>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</si>
  <si>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</si>
  <si>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</si>
  <si>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</si>
  <si>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</si>
  <si>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</si>
  <si>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</si>
  <si>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</si>
  <si>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</si>
  <si>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</si>
  <si>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</si>
  <si>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</si>
  <si>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</si>
  <si>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</si>
  <si>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</si>
  <si>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</si>
  <si>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</si>
  <si>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</si>
  <si>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</si>
  <si>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</si>
  <si>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</si>
  <si>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</si>
  <si>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</si>
  <si>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</si>
  <si>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</si>
  <si>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</si>
  <si>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</si>
  <si>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</si>
  <si>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</si>
  <si>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</si>
  <si>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</si>
  <si>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</si>
  <si>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</si>
  <si>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</si>
  <si>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</si>
  <si>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</si>
  <si>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</si>
  <si>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</si>
  <si>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</si>
  <si>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</si>
  <si>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</si>
  <si>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</si>
  <si>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</si>
  <si>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</si>
  <si>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</si>
  <si>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</si>
  <si>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</si>
  <si>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</si>
  <si>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</si>
  <si>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</si>
  <si>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</si>
  <si>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</si>
  <si>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</si>
  <si>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</si>
  <si>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</si>
  <si>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</si>
  <si>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</si>
  <si>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</si>
  <si>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</si>
  <si>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</si>
  <si>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</si>
  <si>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</si>
  <si>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</si>
  <si>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</si>
  <si>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</si>
  <si>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</si>
  <si>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</si>
  <si>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</si>
  <si>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</si>
  <si>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</si>
  <si>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</si>
  <si>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</si>
  <si>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</si>
  <si>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</si>
  <si>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</si>
  <si>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</si>
  <si>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</si>
  <si>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</si>
  <si>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</si>
  <si>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</si>
  <si>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</si>
  <si>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</si>
  <si>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</si>
  <si>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</si>
  <si>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</si>
  <si>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</si>
  <si>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</si>
  <si>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</si>
  <si>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</si>
  <si>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</si>
  <si>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</si>
  <si>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</si>
  <si>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</si>
  <si>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</si>
  <si>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</si>
  <si>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</si>
  <si>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</si>
  <si>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</si>
  <si>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</si>
  <si>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</si>
  <si>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</si>
  <si>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</si>
  <si>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</si>
  <si>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</si>
  <si>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</si>
  <si>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</si>
  <si>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</si>
  <si>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</si>
  <si>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</si>
  <si>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</si>
  <si>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</si>
  <si>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</si>
  <si>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</si>
  <si>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</si>
  <si>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</si>
  <si>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</si>
  <si>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</si>
  <si>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</si>
  <si>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</si>
  <si>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</si>
  <si>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</si>
  <si>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</si>
  <si>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</si>
  <si>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</si>
  <si>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</si>
  <si>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</si>
  <si>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</si>
  <si>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</si>
  <si>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</si>
  <si>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</si>
  <si>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</si>
  <si>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</si>
  <si>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</si>
  <si>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</si>
  <si>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</si>
  <si>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</si>
  <si>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</si>
  <si>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</si>
  <si>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</si>
  <si>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</si>
  <si>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</si>
  <si>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</si>
  <si>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</si>
  <si>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</si>
  <si>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</si>
  <si>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</si>
  <si>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</si>
  <si>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</si>
  <si>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</si>
  <si>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</si>
  <si>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</si>
  <si>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</si>
  <si>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</si>
  <si>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</si>
  <si>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</si>
  <si>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</si>
  <si>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</si>
  <si>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</si>
  <si>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</si>
  <si>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</si>
  <si>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</si>
  <si>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</si>
  <si>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</si>
  <si>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</si>
  <si>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</si>
  <si>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</si>
  <si>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</si>
  <si>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</si>
  <si>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</si>
  <si>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</si>
  <si>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</si>
  <si>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</si>
  <si>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</si>
  <si>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</si>
  <si>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</si>
  <si>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</si>
  <si>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</si>
  <si>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</si>
  <si>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</si>
  <si>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</si>
  <si>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</si>
  <si>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</si>
  <si>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</si>
  <si>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</si>
  <si>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</si>
  <si>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</si>
  <si>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</si>
  <si>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</si>
  <si>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</si>
  <si>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</si>
  <si>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</si>
  <si>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</si>
  <si>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</si>
  <si>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</si>
  <si>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</si>
  <si>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</si>
  <si>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</si>
  <si>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</si>
  <si>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</si>
  <si>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</si>
  <si>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</si>
  <si>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</si>
  <si>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</si>
  <si>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</si>
  <si>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</si>
  <si>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</si>
  <si>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</si>
  <si>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</si>
  <si>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</si>
  <si>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</si>
  <si>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</si>
  <si>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</si>
  <si>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</si>
  <si>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</si>
  <si>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</si>
  <si>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</si>
  <si>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</si>
  <si>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</si>
  <si>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</si>
  <si>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</si>
  <si>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</si>
  <si>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</si>
  <si>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</si>
  <si>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</si>
  <si>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</si>
  <si>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</si>
  <si>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</si>
  <si>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</si>
  <si>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</si>
  <si>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</si>
  <si>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</si>
  <si>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</si>
  <si>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</si>
  <si>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</si>
  <si>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</si>
  <si>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</si>
  <si>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</si>
  <si>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</si>
  <si>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</si>
  <si>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</si>
  <si>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</si>
  <si>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</si>
  <si>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</si>
  <si>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</si>
  <si>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</si>
  <si>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</si>
  <si>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</si>
  <si>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</si>
  <si>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</si>
  <si>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</si>
  <si>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</si>
  <si>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</si>
  <si>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</si>
  <si>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</si>
  <si>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</si>
  <si>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</si>
  <si>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</si>
  <si>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</si>
  <si>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</si>
  <si>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</si>
  <si>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</si>
  <si>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</si>
  <si>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</si>
  <si>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</si>
  <si>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</si>
  <si>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</si>
  <si>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</si>
  <si>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</si>
  <si>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</si>
  <si>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</si>
  <si>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</si>
  <si>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</si>
  <si>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</si>
  <si>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</si>
  <si>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</si>
  <si>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</si>
  <si>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</si>
  <si>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</si>
  <si>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</si>
  <si>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</si>
  <si>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</si>
  <si>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</si>
  <si>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</si>
  <si>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</si>
  <si>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</si>
  <si>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</si>
  <si>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</si>
  <si>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</si>
  <si>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</si>
  <si>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</si>
  <si>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</si>
  <si>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</si>
  <si>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</si>
  <si>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</si>
  <si>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</si>
  <si>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</si>
  <si>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</si>
  <si>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</si>
  <si>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</si>
  <si>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</si>
  <si>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</si>
  <si>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</si>
  <si>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</si>
  <si>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</si>
  <si>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</si>
  <si>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</si>
  <si>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</si>
  <si>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</si>
  <si>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</si>
  <si>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</si>
  <si>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</si>
  <si>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</si>
  <si>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</si>
  <si>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</si>
  <si>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</si>
  <si>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</si>
  <si>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</si>
  <si>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</si>
  <si>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</si>
  <si>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</si>
  <si>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</si>
  <si>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</si>
  <si>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</si>
  <si>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</si>
  <si>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</si>
  <si>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</si>
  <si>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</si>
  <si>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</si>
  <si>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</si>
  <si>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</si>
  <si>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</si>
  <si>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</si>
  <si>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</si>
  <si>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</si>
  <si>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</si>
  <si>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</si>
  <si>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</si>
  <si>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</si>
  <si>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</si>
  <si>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</si>
  <si>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</si>
  <si>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</si>
  <si>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</si>
  <si>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</si>
  <si>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</si>
  <si>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</si>
  <si>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</si>
  <si>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</si>
  <si>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</si>
  <si>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</si>
  <si>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</si>
  <si>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</si>
  <si>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</si>
  <si>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</si>
  <si>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</si>
  <si>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</si>
  <si>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</si>
  <si>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</si>
  <si>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</si>
  <si>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</si>
  <si>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</si>
  <si>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</si>
  <si>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</si>
  <si>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</si>
  <si>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</si>
  <si>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</si>
  <si>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</si>
  <si>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</si>
  <si>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</si>
  <si>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</si>
  <si>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</si>
  <si>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</si>
  <si>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</si>
  <si>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</si>
  <si>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</si>
  <si>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</si>
  <si>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</si>
  <si>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</si>
  <si>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</si>
  <si>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</si>
  <si>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</si>
  <si>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</si>
  <si>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</si>
  <si>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</si>
  <si>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</si>
  <si>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</si>
  <si>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</si>
  <si>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</si>
  <si>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</si>
  <si>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</si>
  <si>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</si>
  <si>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</si>
  <si>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</si>
  <si>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</si>
  <si>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</si>
  <si>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</si>
  <si>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</si>
  <si>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</si>
  <si>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</si>
  <si>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</si>
  <si>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</si>
  <si>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</si>
  <si>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</si>
  <si>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</si>
  <si>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</si>
  <si>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</si>
  <si>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</si>
  <si>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</si>
  <si>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</si>
  <si>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</si>
  <si>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</si>
  <si>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</si>
  <si>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</si>
  <si>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</si>
  <si>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</si>
  <si>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</si>
  <si>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</si>
  <si>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</si>
  <si>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</si>
  <si>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</si>
  <si>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</si>
  <si>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</si>
  <si>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</si>
  <si>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</si>
  <si>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</si>
  <si>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</si>
  <si>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</si>
  <si>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</si>
  <si>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</si>
  <si>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</si>
  <si>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</si>
  <si>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</si>
  <si>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</si>
  <si>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</si>
  <si>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</si>
  <si>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</si>
  <si>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</si>
  <si>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</si>
  <si>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</si>
  <si>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</si>
  <si>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</si>
  <si>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</si>
  <si>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</si>
  <si>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</si>
  <si>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</si>
  <si>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</si>
  <si>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</si>
  <si>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</si>
  <si>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</si>
  <si>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</si>
  <si>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</si>
  <si>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</si>
  <si>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</si>
  <si>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</si>
  <si>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</si>
  <si>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</si>
  <si>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</si>
  <si>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</si>
  <si>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</si>
  <si>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</si>
  <si>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</si>
  <si>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</si>
  <si>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</si>
  <si>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</si>
  <si>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</si>
  <si>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</si>
  <si>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</si>
  <si>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</si>
  <si>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</si>
  <si>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</si>
  <si>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</si>
  <si>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</si>
  <si>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</si>
  <si>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</si>
  <si>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</si>
  <si>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</si>
  <si>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</si>
  <si>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</si>
  <si>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</si>
  <si>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</si>
  <si>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</si>
  <si>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</si>
  <si>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</si>
  <si>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</si>
  <si>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</si>
  <si>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</si>
  <si>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</si>
  <si>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</si>
  <si>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</si>
  <si>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</si>
  <si>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</si>
  <si>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</si>
  <si>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</si>
  <si>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</si>
  <si>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</si>
  <si>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</si>
  <si>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</si>
  <si>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</si>
  <si>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</si>
  <si>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</si>
  <si>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</si>
  <si>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</si>
  <si>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</si>
  <si>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</si>
  <si>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</si>
  <si>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</si>
  <si>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</si>
  <si>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</si>
  <si>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</si>
  <si>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</si>
  <si>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</si>
  <si>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</si>
  <si>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</si>
  <si>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</si>
  <si>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</si>
  <si>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</si>
  <si>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</si>
  <si>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</si>
  <si>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</si>
  <si>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</si>
  <si>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</si>
  <si>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</si>
  <si>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</si>
  <si>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</si>
  <si>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</si>
  <si>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</si>
  <si>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</si>
  <si>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</si>
  <si>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</si>
  <si>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</si>
  <si>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</si>
  <si>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</si>
  <si>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</si>
  <si>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</si>
  <si>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</si>
  <si>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</si>
  <si>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</si>
  <si>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</si>
  <si>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</si>
  <si>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</si>
  <si>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</si>
  <si>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</si>
  <si>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</si>
  <si>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</si>
  <si>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</si>
  <si>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</si>
  <si>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</si>
  <si>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</si>
  <si>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</si>
  <si>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</si>
  <si>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</si>
  <si>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</si>
  <si>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</si>
  <si>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</si>
  <si>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</si>
  <si>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</si>
  <si>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</si>
  <si>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</si>
  <si>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</si>
  <si>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</si>
  <si>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</si>
  <si>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</si>
  <si>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</si>
  <si>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</si>
  <si>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</si>
  <si>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</si>
  <si>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</si>
  <si>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</si>
  <si>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</si>
  <si>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</si>
  <si>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</si>
  <si>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</si>
  <si>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</si>
  <si>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</si>
  <si>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</si>
  <si>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</si>
  <si>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</si>
  <si>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</si>
  <si>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</si>
  <si>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</si>
  <si>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</si>
  <si>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</si>
  <si>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</si>
  <si>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</si>
  <si>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</si>
  <si>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</si>
  <si>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</si>
  <si>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</si>
  <si>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</si>
  <si>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</si>
  <si>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</si>
  <si>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</si>
  <si>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</si>
  <si>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</si>
  <si>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</si>
  <si>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</si>
  <si>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</si>
  <si>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</si>
  <si>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</si>
  <si>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</si>
  <si>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</si>
  <si>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</si>
  <si>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</si>
  <si>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</si>
  <si>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</si>
  <si>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</si>
  <si>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</si>
  <si>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</si>
  <si>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</si>
  <si>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</si>
  <si>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</si>
  <si>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</si>
  <si>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</si>
  <si>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</si>
  <si>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</si>
  <si>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</si>
  <si>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</si>
  <si>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</si>
  <si>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</si>
  <si>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</si>
  <si>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</si>
  <si>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</si>
  <si>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</si>
  <si>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</si>
  <si>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</si>
  <si>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</si>
  <si>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</si>
  <si>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</si>
  <si>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</si>
  <si>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</si>
  <si>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</si>
  <si>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</si>
  <si>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</si>
  <si>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</si>
  <si>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</si>
  <si>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</si>
  <si>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</si>
  <si>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</si>
  <si>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</si>
  <si>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</si>
  <si>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</si>
  <si>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</si>
  <si>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</si>
  <si>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</si>
  <si>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</si>
  <si>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</si>
  <si>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</si>
  <si>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</si>
  <si>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</si>
  <si>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</si>
  <si>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</si>
  <si>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</si>
  <si>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</si>
  <si>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</si>
  <si>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</si>
  <si>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</si>
  <si>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</si>
  <si>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</si>
  <si>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</si>
  <si>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</si>
  <si>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</si>
  <si>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</si>
  <si>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</si>
  <si>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</si>
  <si>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</si>
  <si>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</si>
  <si>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</si>
  <si>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</si>
  <si>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</si>
  <si>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</si>
  <si>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</si>
  <si>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</si>
  <si>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</si>
  <si>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</si>
  <si>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</si>
  <si>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</si>
  <si>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</si>
  <si>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</si>
  <si>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</si>
  <si>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</si>
  <si>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</si>
  <si>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</si>
  <si>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</si>
  <si>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</si>
  <si>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</si>
  <si>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</si>
  <si>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</si>
  <si>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</si>
  <si>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</si>
  <si>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</si>
  <si>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</si>
  <si>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</si>
  <si>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</si>
  <si>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</si>
  <si>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</si>
  <si>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</si>
  <si>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</si>
  <si>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</si>
  <si>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</si>
  <si>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</si>
  <si>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</si>
  <si>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</si>
  <si>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</si>
  <si>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</si>
  <si>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</si>
  <si>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</si>
  <si>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</si>
  <si>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</si>
  <si>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</si>
  <si>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</si>
  <si>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</si>
  <si>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</si>
  <si>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</si>
  <si>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</si>
  <si>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</si>
  <si>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</si>
  <si>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</si>
  <si>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</si>
  <si>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</si>
  <si>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</si>
  <si>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</si>
  <si>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</si>
  <si>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</si>
  <si>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</si>
  <si>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</si>
  <si>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</si>
  <si>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</si>
  <si>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</si>
  <si>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</si>
  <si>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</si>
  <si>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</si>
  <si>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</si>
  <si>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</si>
  <si>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</si>
  <si>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</si>
  <si>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</si>
  <si>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</si>
  <si>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</si>
  <si>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</si>
  <si>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</si>
  <si>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</si>
  <si>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</si>
  <si>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</si>
  <si>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</si>
  <si>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</si>
  <si>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</si>
  <si>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</si>
  <si>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</si>
  <si>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</si>
  <si>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</si>
  <si>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</si>
  <si>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</si>
  <si>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</si>
  <si>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</si>
  <si>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</si>
  <si>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</si>
  <si>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</si>
  <si>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</si>
  <si>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</si>
  <si>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</si>
  <si>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</si>
  <si>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</si>
  <si>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</si>
  <si>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</si>
  <si>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</si>
  <si>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</si>
  <si>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</si>
  <si>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</si>
  <si>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</si>
  <si>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</si>
  <si>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</si>
  <si>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</si>
  <si>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</si>
  <si>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</si>
  <si>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</si>
  <si>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</si>
  <si>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</si>
  <si>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</si>
  <si>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</si>
  <si>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</si>
  <si>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</si>
  <si>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</si>
  <si>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</si>
  <si>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</si>
  <si>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</si>
  <si>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</si>
  <si>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</si>
  <si>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</si>
  <si>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</si>
  <si>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</si>
  <si>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</si>
  <si>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</si>
  <si>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</si>
  <si>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</si>
  <si>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</si>
  <si>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</si>
  <si>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</si>
  <si>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</si>
  <si>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</si>
  <si>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</si>
  <si>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</si>
  <si>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</si>
  <si>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</si>
  <si>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</si>
  <si>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</si>
  <si>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</si>
  <si>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</si>
  <si>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</si>
  <si>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</si>
  <si>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</si>
  <si>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</si>
  <si>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</si>
  <si>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</si>
  <si>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</si>
  <si>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</si>
  <si>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</si>
  <si>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</si>
  <si>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</si>
  <si>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</si>
  <si>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</si>
  <si>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</si>
  <si>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</si>
  <si>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</si>
  <si>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</si>
  <si>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</si>
  <si>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</si>
  <si>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</si>
  <si>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</si>
  <si>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</si>
  <si>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</si>
  <si>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</si>
  <si>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</si>
  <si>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</si>
  <si>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</si>
  <si>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</si>
  <si>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</si>
  <si>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</si>
  <si>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</si>
  <si>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</si>
  <si>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</si>
  <si>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</si>
  <si>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</si>
  <si>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</si>
  <si>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</si>
  <si>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</si>
  <si>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</si>
  <si>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</si>
  <si>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</si>
  <si>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</si>
  <si>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</si>
  <si>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</si>
  <si>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</si>
  <si>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</si>
  <si>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</si>
  <si>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</si>
  <si>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</si>
  <si>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</si>
  <si>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</si>
  <si>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</si>
  <si>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</si>
  <si>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</si>
  <si>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</si>
  <si>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</si>
  <si>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</si>
  <si>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</si>
  <si>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</si>
  <si>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</si>
  <si>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</si>
  <si>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</si>
  <si>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</si>
  <si>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</si>
  <si>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</si>
  <si>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</si>
  <si>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</si>
  <si>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</si>
  <si>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</si>
  <si>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</si>
  <si>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</si>
  <si>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</si>
  <si>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</si>
  <si>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</si>
  <si>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</si>
  <si>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</si>
  <si>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</si>
  <si>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</si>
  <si>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</si>
  <si>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</si>
  <si>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</si>
  <si>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</si>
  <si>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</si>
  <si>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</si>
  <si>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</si>
  <si>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</si>
  <si>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</si>
  <si>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</si>
  <si>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</si>
  <si>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</si>
  <si>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</si>
  <si>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</si>
  <si>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</si>
  <si>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</si>
  <si>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</si>
  <si>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</si>
  <si>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</si>
  <si>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</si>
  <si>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</si>
  <si>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</si>
  <si>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</si>
  <si>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</si>
  <si>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</si>
  <si>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</si>
  <si>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</si>
  <si>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</si>
  <si>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</si>
  <si>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</si>
  <si>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</si>
  <si>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</si>
  <si>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</si>
  <si>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</si>
  <si>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</si>
  <si>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</si>
  <si>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</si>
  <si>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</si>
  <si>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</si>
  <si>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</si>
  <si>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</si>
  <si>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</si>
  <si>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</si>
  <si>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</si>
  <si>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</si>
  <si>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</si>
  <si>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</si>
  <si>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</si>
  <si>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</si>
  <si>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</si>
  <si>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</si>
  <si>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</si>
  <si>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</si>
  <si>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</si>
  <si>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</si>
  <si>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</si>
  <si>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</si>
  <si>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</si>
  <si>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</si>
  <si>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</si>
  <si>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</si>
  <si>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</si>
  <si>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</si>
  <si>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</si>
  <si>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</si>
  <si>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</si>
  <si>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</si>
  <si>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</si>
  <si>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</si>
  <si>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</si>
  <si>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</si>
  <si>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</si>
  <si>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</si>
  <si>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</si>
  <si>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</si>
  <si>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</si>
  <si>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</si>
  <si>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</si>
  <si>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</si>
  <si>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</si>
  <si>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</si>
  <si>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</si>
  <si>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</si>
  <si>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</si>
  <si>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</si>
  <si>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</si>
  <si>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</si>
  <si>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</si>
  <si>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</si>
  <si>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</si>
  <si>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</si>
  <si>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</si>
  <si>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</si>
  <si>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</si>
  <si>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</si>
  <si>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</si>
  <si>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</si>
  <si>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</si>
  <si>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</si>
  <si>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</si>
  <si>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</si>
  <si>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</si>
  <si>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</si>
  <si>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</si>
  <si>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</si>
  <si>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</si>
  <si>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</si>
  <si>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</si>
  <si>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</si>
  <si>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</si>
  <si>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</si>
  <si>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</si>
  <si>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</si>
  <si>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</si>
  <si>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</si>
  <si>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</si>
  <si>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</si>
  <si>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</si>
  <si>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</si>
  <si>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</si>
  <si>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</si>
  <si>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</si>
  <si>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</si>
  <si>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</si>
  <si>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</si>
  <si>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</si>
  <si>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</si>
  <si>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</si>
  <si>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</si>
  <si>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</si>
  <si>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</si>
  <si>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</si>
  <si>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</si>
  <si>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</si>
  <si>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</si>
  <si>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</si>
  <si>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</si>
  <si>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</si>
  <si>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</si>
  <si>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</si>
  <si>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</si>
  <si>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</si>
  <si>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</si>
  <si>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</si>
  <si>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</si>
  <si>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</si>
  <si>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</si>
  <si>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</si>
  <si>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</si>
  <si>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</si>
  <si>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</si>
  <si>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</si>
  <si>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</si>
  <si>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</si>
  <si>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</si>
  <si>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</si>
  <si>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</si>
  <si>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</si>
  <si>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</si>
  <si>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</si>
  <si>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</si>
  <si>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</si>
  <si>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</si>
  <si>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</si>
  <si>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</si>
  <si>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</si>
  <si>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</si>
  <si>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</si>
  <si>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</si>
  <si>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</si>
  <si>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</si>
  <si>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</si>
  <si>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</si>
  <si>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</si>
  <si>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</si>
  <si>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</si>
  <si>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</si>
  <si>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</si>
  <si>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</si>
  <si>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</si>
  <si>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</si>
  <si>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</si>
  <si>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</si>
  <si>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</si>
  <si>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</si>
  <si>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</si>
  <si>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</si>
  <si>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</si>
  <si>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</si>
  <si>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</si>
  <si>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</si>
  <si>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</si>
  <si>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</si>
  <si>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</si>
  <si>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</si>
  <si>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</si>
  <si>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</si>
  <si>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</si>
  <si>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</si>
  <si>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</si>
  <si>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</si>
  <si>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</si>
  <si>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</si>
  <si>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</si>
  <si>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</si>
  <si>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</si>
  <si>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</si>
  <si>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</si>
  <si>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</si>
  <si>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</si>
  <si>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</si>
  <si>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</si>
  <si>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</si>
  <si>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</si>
  <si>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</si>
  <si>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</si>
  <si>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</si>
  <si>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</si>
  <si>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</si>
  <si>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</si>
  <si>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</si>
  <si>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</si>
  <si>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</si>
  <si>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</si>
  <si>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</si>
  <si>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</si>
  <si>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</si>
  <si>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</si>
  <si>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</si>
  <si>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</si>
  <si>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</si>
  <si>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</si>
  <si>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</si>
  <si>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</si>
  <si>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</si>
  <si>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</si>
  <si>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</si>
  <si>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</si>
  <si>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</si>
  <si>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</si>
  <si>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</si>
  <si>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</si>
  <si>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</si>
  <si>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</si>
  <si>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</si>
  <si>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</si>
  <si>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</si>
  <si>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</si>
  <si>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</si>
  <si>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</si>
  <si>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</si>
  <si>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</si>
  <si>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</si>
  <si>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</si>
  <si>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</si>
  <si>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</si>
  <si>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</si>
  <si>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</si>
  <si>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</si>
  <si>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</si>
  <si>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</si>
  <si>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</si>
  <si>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</si>
  <si>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</si>
  <si>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</si>
  <si>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</si>
  <si>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</si>
  <si>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</si>
  <si>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</si>
  <si>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</si>
  <si>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</si>
  <si>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</si>
  <si>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</si>
  <si>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</si>
  <si>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</si>
  <si>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</si>
  <si>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</si>
  <si>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</si>
  <si>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</si>
  <si>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</si>
  <si>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</si>
  <si>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</si>
  <si>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</si>
  <si>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</si>
  <si>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</si>
  <si>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</si>
  <si>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</si>
  <si>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</si>
  <si>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</si>
  <si>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</si>
  <si>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</si>
  <si>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</si>
  <si>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</si>
  <si>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</si>
  <si>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</si>
  <si>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</si>
  <si>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</si>
  <si>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</si>
  <si>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</si>
  <si>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</si>
  <si>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</si>
  <si>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</si>
  <si>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</si>
  <si>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</si>
  <si>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</si>
  <si>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</si>
  <si>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</si>
  <si>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</si>
  <si>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</si>
  <si>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</si>
  <si>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</si>
  <si>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</si>
  <si>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</si>
  <si>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</si>
  <si>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</si>
  <si>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</si>
  <si>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</si>
  <si>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</si>
  <si>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</si>
  <si>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</si>
  <si>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</si>
  <si>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</si>
  <si>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</si>
  <si>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</si>
  <si>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</si>
  <si>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</si>
  <si>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</si>
  <si>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</si>
  <si>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</si>
  <si>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</si>
  <si>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</si>
  <si>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</si>
  <si>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</si>
  <si>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</si>
  <si>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</si>
  <si>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</si>
  <si>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</si>
  <si>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</si>
  <si>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</si>
  <si>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</si>
  <si>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</si>
  <si>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</si>
  <si>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</si>
  <si>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</si>
  <si>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</si>
  <si>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</si>
  <si>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</si>
  <si>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</si>
  <si>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</si>
  <si>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</si>
  <si>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</si>
  <si>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</si>
  <si>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</si>
  <si>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</si>
  <si>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</si>
  <si>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</si>
  <si>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</si>
  <si>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</si>
  <si>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</si>
  <si>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</si>
  <si>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</si>
  <si>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</si>
  <si>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</si>
  <si>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</si>
  <si>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</si>
  <si>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</si>
  <si>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</si>
  <si>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</si>
  <si>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</si>
  <si>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</si>
  <si>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</si>
  <si>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</si>
  <si>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</si>
  <si>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</si>
  <si>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</si>
  <si>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</si>
  <si>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</si>
  <si>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</si>
  <si>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</si>
  <si>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</si>
  <si>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</si>
  <si>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</si>
  <si>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</si>
  <si>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</si>
  <si>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</si>
  <si>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</si>
  <si>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</si>
  <si>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</si>
  <si>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</si>
  <si>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</si>
  <si>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</si>
  <si>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</si>
  <si>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</si>
  <si>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</si>
  <si>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</si>
  <si>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</si>
  <si>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</si>
  <si>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</si>
  <si>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</si>
  <si>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</si>
  <si>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</si>
  <si>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</si>
  <si>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</si>
  <si>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</si>
  <si>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</si>
  <si>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</si>
  <si>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</si>
  <si>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</si>
  <si>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</si>
  <si>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</si>
  <si>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</si>
  <si>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</si>
  <si>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</si>
  <si>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</si>
  <si>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</si>
  <si>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</si>
  <si>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</si>
  <si>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</si>
  <si>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</si>
  <si>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</si>
  <si>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</si>
  <si>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</si>
  <si>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</si>
  <si>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</si>
  <si>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</si>
  <si>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</si>
  <si>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</si>
  <si>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</si>
  <si>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</si>
  <si>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</si>
  <si>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</si>
  <si>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</si>
  <si>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</si>
  <si>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</si>
  <si>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</si>
  <si>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</si>
  <si>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</si>
  <si>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</si>
  <si>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</si>
  <si>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</si>
  <si>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</si>
  <si>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</si>
  <si>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</si>
  <si>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</si>
  <si>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</si>
  <si>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</si>
  <si>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</si>
  <si>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</si>
  <si>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</si>
  <si>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</si>
  <si>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</si>
  <si>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</si>
  <si>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</si>
  <si>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</si>
  <si>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</si>
  <si>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</si>
  <si>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</si>
  <si>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</si>
  <si>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</si>
  <si>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</si>
  <si>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</si>
  <si>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</si>
  <si>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</si>
  <si>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</si>
  <si>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</si>
  <si>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</si>
  <si>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</si>
  <si>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</si>
  <si>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</si>
  <si>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</si>
  <si>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</si>
  <si>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</si>
  <si>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</si>
  <si>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</si>
  <si>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</si>
  <si>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</si>
  <si>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</si>
  <si>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</si>
  <si>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</si>
  <si>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</si>
  <si>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</si>
  <si>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</si>
  <si>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</si>
  <si>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</si>
  <si>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</si>
  <si>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</si>
  <si>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</si>
  <si>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</si>
  <si>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</si>
  <si>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</si>
  <si>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</si>
  <si>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</si>
  <si>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</si>
  <si>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</si>
  <si>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</si>
  <si>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</si>
  <si>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</si>
  <si>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</si>
  <si>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</si>
  <si>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</si>
  <si>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</si>
  <si>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</si>
  <si>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</si>
  <si>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</si>
  <si>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</si>
  <si>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</si>
  <si>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</si>
  <si>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</si>
  <si>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</si>
  <si>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</si>
  <si>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</si>
  <si>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</si>
  <si>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</si>
  <si>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</si>
  <si>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</si>
  <si>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</si>
  <si>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</si>
  <si>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</si>
  <si>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</si>
  <si>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</si>
  <si>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</si>
  <si>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</si>
  <si>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</si>
  <si>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</si>
  <si>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</si>
  <si>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</si>
  <si>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</si>
  <si>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</si>
  <si>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</si>
  <si>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</si>
  <si>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</si>
  <si>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</si>
  <si>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</si>
  <si>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</si>
  <si>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</si>
  <si>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</si>
  <si>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</si>
  <si>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</si>
  <si>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</si>
  <si>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</si>
  <si>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</si>
  <si>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</si>
  <si>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</si>
  <si>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</si>
  <si>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</si>
  <si>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</si>
  <si>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</si>
  <si>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</si>
  <si>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</si>
  <si>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</si>
  <si>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</si>
  <si>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</si>
  <si>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</si>
  <si>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</si>
  <si>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</si>
  <si>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</si>
  <si>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</si>
  <si>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</si>
  <si>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</si>
  <si>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</si>
  <si>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</si>
  <si>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</si>
  <si>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</si>
  <si>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</si>
  <si>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</si>
  <si>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</si>
  <si>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</si>
  <si>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</si>
  <si>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</si>
  <si>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</si>
  <si>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</si>
  <si>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</si>
  <si>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</si>
  <si>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</si>
  <si>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</si>
  <si>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</si>
  <si>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</si>
  <si>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</si>
  <si>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</si>
  <si>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</si>
  <si>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</si>
  <si>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</si>
  <si>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</si>
  <si>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</si>
  <si>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</si>
  <si>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</si>
  <si>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</si>
  <si>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</si>
  <si>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</si>
  <si>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</si>
  <si>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</si>
  <si>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</si>
  <si>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</si>
  <si>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</si>
  <si>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</si>
  <si>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</si>
  <si>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</si>
  <si>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</si>
  <si>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</si>
  <si>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</si>
  <si>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</si>
  <si>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</si>
  <si>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</si>
  <si>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</si>
  <si>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</si>
  <si>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</si>
  <si>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</si>
  <si>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</si>
  <si>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</si>
  <si>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</si>
  <si>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</si>
  <si>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</si>
  <si>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</si>
  <si>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</si>
  <si>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</si>
  <si>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</si>
  <si>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</si>
  <si>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</si>
  <si>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</si>
  <si>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</si>
  <si>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</si>
  <si>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</si>
  <si>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</si>
  <si>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</si>
  <si>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</si>
  <si>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</si>
  <si>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</si>
  <si>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</si>
  <si>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</si>
  <si>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</si>
  <si>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</si>
  <si>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</si>
  <si>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</si>
  <si>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</si>
  <si>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</si>
  <si>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</si>
  <si>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</si>
  <si>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</si>
  <si>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</si>
  <si>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</si>
  <si>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</si>
  <si>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</si>
  <si>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</si>
  <si>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</si>
  <si>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</si>
  <si>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</si>
  <si>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</si>
  <si>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</si>
  <si>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</si>
  <si>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</si>
  <si>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</si>
  <si>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</si>
  <si>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</si>
  <si>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</si>
  <si>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</si>
  <si>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</si>
  <si>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</si>
  <si>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</si>
  <si>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</si>
  <si>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</si>
  <si>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</si>
  <si>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</si>
  <si>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</si>
  <si>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</si>
  <si>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</si>
  <si>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</si>
  <si>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</si>
  <si>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</si>
  <si>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</si>
  <si>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</si>
  <si>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</si>
  <si>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</si>
  <si>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</si>
  <si>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</si>
  <si>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</si>
  <si>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</si>
  <si>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</si>
  <si>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</si>
  <si>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</si>
  <si>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</si>
  <si>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</si>
  <si>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</si>
  <si>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</si>
  <si>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</si>
  <si>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</si>
  <si>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</si>
  <si>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</si>
  <si>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</si>
  <si>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</si>
  <si>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</si>
  <si>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</si>
  <si>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</si>
  <si>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</si>
  <si>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</si>
  <si>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</si>
  <si>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</si>
  <si>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</si>
  <si>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</si>
  <si>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</si>
  <si>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</si>
  <si>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</si>
  <si>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</si>
  <si>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</si>
  <si>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</si>
  <si>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</si>
  <si>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</si>
  <si>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</si>
  <si>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</si>
  <si>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</si>
  <si>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</si>
  <si>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</si>
  <si>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</si>
  <si>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</si>
  <si>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</si>
  <si>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</si>
  <si>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</si>
  <si>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</si>
  <si>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</si>
  <si>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</si>
  <si>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</si>
  <si>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</si>
  <si>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</si>
  <si>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</si>
  <si>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</si>
  <si>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</si>
  <si>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</si>
  <si>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</si>
  <si>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</si>
  <si>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</si>
  <si>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</si>
  <si>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</si>
  <si>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</si>
  <si>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</si>
  <si>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</si>
  <si>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</si>
  <si>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</si>
  <si>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</si>
  <si>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</si>
  <si>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</si>
  <si>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</si>
  <si>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</si>
  <si>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</si>
  <si>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</si>
  <si>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</si>
  <si>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</si>
  <si>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</si>
  <si>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</si>
  <si>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</si>
  <si>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</si>
  <si>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</si>
  <si>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</si>
  <si>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</si>
  <si>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</si>
  <si>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</si>
  <si>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</si>
  <si>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</si>
  <si>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</si>
  <si>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</si>
  <si>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</si>
  <si>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</si>
  <si>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</si>
  <si>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</si>
  <si>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</si>
  <si>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</si>
  <si>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</si>
  <si>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</si>
  <si>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</si>
  <si>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</si>
  <si>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</si>
  <si>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</si>
  <si>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</si>
  <si>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</si>
  <si>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</si>
  <si>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</si>
  <si>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</si>
  <si>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</si>
  <si>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</si>
  <si>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</si>
  <si>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</si>
  <si>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</si>
  <si>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</si>
  <si>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</si>
  <si>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</si>
  <si>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</si>
  <si>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</si>
  <si>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</si>
  <si>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</si>
  <si>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</si>
  <si>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</si>
  <si>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</si>
  <si>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</si>
  <si>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</si>
  <si>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</si>
  <si>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</si>
  <si>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</si>
  <si>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</si>
  <si>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</si>
  <si>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</si>
  <si>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</si>
  <si>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</si>
  <si>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</si>
  <si>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</si>
  <si>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</si>
  <si>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</si>
  <si>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</si>
  <si>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</si>
  <si>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</si>
  <si>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</si>
  <si>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</si>
  <si>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</si>
  <si>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</si>
  <si>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</si>
  <si>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</si>
  <si>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</si>
  <si>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</si>
  <si>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</si>
  <si>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</si>
  <si>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</si>
  <si>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</si>
  <si>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</si>
  <si>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</si>
  <si>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</si>
  <si>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</si>
  <si>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</si>
  <si>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</si>
  <si>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</si>
  <si>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</si>
  <si>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</si>
  <si>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</si>
  <si>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</si>
  <si>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</si>
  <si>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</si>
  <si>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</si>
  <si>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</si>
  <si>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</si>
  <si>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</si>
  <si>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</si>
  <si>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</si>
  <si>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</si>
  <si>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</si>
  <si>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</si>
  <si>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</si>
  <si>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</si>
  <si>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</si>
  <si>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</si>
  <si>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</si>
  <si>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</si>
  <si>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</si>
  <si>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</si>
  <si>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</si>
  <si>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</si>
  <si>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</si>
  <si>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</si>
  <si>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</si>
  <si>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</si>
  <si>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</si>
  <si>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</si>
  <si>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</si>
  <si>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</si>
  <si>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</si>
  <si>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</si>
  <si>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</si>
  <si>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</si>
  <si>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</si>
  <si>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</si>
  <si>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</si>
  <si>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</si>
  <si>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</si>
  <si>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</si>
  <si>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</si>
  <si>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</si>
  <si>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</si>
  <si>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</si>
  <si>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</si>
  <si>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</si>
  <si>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</si>
  <si>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</si>
  <si>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</si>
  <si>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</si>
  <si>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</si>
  <si>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</si>
  <si>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</si>
  <si>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</si>
  <si>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</si>
  <si>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</si>
  <si>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</si>
  <si>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</si>
  <si>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</si>
  <si>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</si>
  <si>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</si>
  <si>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</si>
  <si>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</si>
  <si>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</si>
  <si>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</si>
  <si>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</si>
  <si>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</si>
  <si>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</si>
  <si>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</si>
  <si>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</si>
  <si>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</si>
  <si>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</si>
  <si>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</si>
  <si>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</si>
  <si>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</si>
  <si>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</si>
  <si>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</si>
  <si>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</si>
  <si>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</si>
  <si>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</si>
  <si>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</si>
  <si>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</si>
  <si>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</si>
  <si>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</si>
  <si>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</si>
  <si>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</si>
  <si>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</si>
  <si>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</si>
  <si>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</si>
  <si>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</si>
  <si>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</si>
  <si>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</si>
  <si>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</si>
  <si>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</si>
  <si>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</si>
  <si>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</si>
  <si>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</si>
  <si>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</si>
  <si>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</si>
  <si>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</si>
  <si>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</si>
  <si>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</si>
  <si>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</si>
  <si>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</si>
  <si>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</si>
  <si>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</si>
  <si>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</si>
  <si>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</si>
  <si>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</si>
  <si>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</si>
  <si>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</si>
  <si>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</si>
  <si>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</si>
  <si>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</si>
  <si>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</si>
  <si>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</si>
  <si>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</si>
  <si>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</si>
  <si>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</si>
  <si>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</si>
  <si>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</si>
  <si>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</si>
  <si>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</si>
  <si>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</si>
  <si>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</si>
  <si>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</si>
  <si>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</si>
  <si>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</si>
  <si>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</si>
  <si>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</si>
  <si>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</si>
  <si>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</si>
  <si>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</si>
  <si>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</si>
  <si>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</si>
  <si>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</si>
  <si>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</si>
  <si>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</si>
  <si>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</si>
  <si>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</si>
  <si>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</si>
  <si>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</si>
  <si>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</si>
  <si>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</si>
  <si>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</si>
  <si>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</si>
  <si>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</si>
  <si>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</si>
  <si>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</si>
  <si>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</si>
  <si>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</si>
  <si>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</si>
  <si>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</si>
  <si>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</si>
  <si>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</si>
  <si>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</si>
  <si>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</si>
  <si>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</si>
  <si>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</si>
  <si>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</si>
  <si>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</si>
  <si>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</si>
  <si>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</si>
  <si>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</si>
  <si>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</si>
  <si>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</si>
  <si>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</si>
  <si>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</si>
  <si>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</si>
  <si>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</si>
  <si>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</si>
  <si>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</si>
  <si>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</si>
  <si>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</si>
  <si>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</si>
  <si>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</si>
  <si>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</si>
  <si>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</si>
  <si>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</si>
  <si>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</si>
  <si>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</si>
  <si>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</si>
  <si>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</si>
  <si>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</si>
  <si>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</si>
  <si>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</si>
  <si>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</si>
  <si>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</si>
  <si>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</si>
  <si>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</si>
  <si>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</si>
  <si>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</si>
  <si>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</si>
  <si>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</si>
  <si>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</si>
  <si>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</si>
  <si>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</si>
  <si>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</si>
  <si>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</si>
  <si>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</si>
  <si>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</si>
  <si>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</si>
  <si>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</si>
  <si>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</si>
  <si>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</si>
  <si>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</si>
  <si>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</si>
  <si>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</si>
  <si>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</si>
  <si>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</si>
  <si>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</si>
  <si>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</si>
  <si>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</si>
  <si>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</si>
  <si>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</si>
  <si>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</si>
  <si>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</si>
  <si>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</si>
  <si>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</si>
  <si>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</si>
  <si>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</si>
  <si>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</si>
  <si>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</si>
  <si>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</si>
  <si>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</si>
  <si>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</si>
  <si>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</si>
  <si>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</si>
  <si>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</si>
  <si>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</si>
  <si>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</si>
  <si>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</si>
  <si>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</si>
  <si>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</si>
  <si>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</si>
  <si>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</si>
  <si>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</si>
  <si>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</si>
  <si>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</si>
  <si>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</si>
  <si>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</si>
  <si>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</si>
  <si>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</si>
  <si>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</si>
  <si>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</si>
  <si>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</si>
  <si>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</si>
  <si>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</si>
  <si>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</si>
  <si>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</si>
  <si>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</si>
  <si>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</si>
  <si>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</si>
  <si>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</si>
  <si>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</si>
  <si>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</si>
  <si>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</si>
  <si>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</si>
  <si>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</si>
  <si>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</si>
  <si>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</si>
  <si>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</si>
  <si>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</si>
  <si>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</si>
  <si>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</si>
  <si>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</si>
  <si>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</si>
  <si>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</si>
  <si>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</si>
  <si>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</si>
  <si>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</si>
  <si>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</si>
  <si>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</si>
  <si>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</si>
  <si>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</si>
  <si>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</si>
  <si>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</si>
  <si>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</si>
  <si>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</si>
  <si>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</si>
  <si>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</si>
  <si>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</si>
  <si>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</si>
  <si>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</si>
  <si>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</si>
  <si>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</si>
  <si>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</si>
  <si>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</si>
  <si>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</si>
  <si>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</si>
  <si>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</si>
  <si>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</si>
  <si>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</si>
  <si>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</si>
  <si>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</si>
  <si>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</si>
  <si>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</si>
  <si>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</si>
  <si>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</si>
  <si>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</si>
  <si>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</si>
  <si>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</si>
  <si>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</si>
  <si>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</si>
  <si>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</si>
  <si>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</si>
  <si>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</si>
  <si>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</si>
  <si>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</si>
  <si>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</si>
  <si>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</si>
  <si>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</si>
  <si>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</si>
  <si>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</si>
  <si>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</si>
  <si>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</si>
  <si>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</si>
  <si>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</si>
  <si>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</si>
  <si>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</si>
  <si>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</si>
  <si>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</si>
  <si>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</si>
  <si>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</si>
  <si>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</si>
  <si>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</si>
  <si>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</si>
  <si>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</si>
  <si>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</si>
  <si>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</si>
  <si>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</si>
  <si>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</si>
  <si>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</si>
  <si>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</si>
  <si>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</si>
  <si>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</si>
  <si>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</si>
  <si>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</si>
  <si>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</si>
  <si>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</si>
  <si>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</si>
  <si>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</si>
  <si>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</si>
  <si>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</si>
  <si>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</si>
  <si>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</si>
  <si>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</si>
  <si>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</si>
  <si>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</si>
  <si>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</si>
  <si>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</si>
  <si>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</si>
  <si>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</si>
  <si>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</si>
  <si>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</si>
  <si>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</si>
  <si>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</si>
  <si>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</si>
  <si>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</si>
  <si>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</si>
  <si>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</si>
  <si>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</si>
  <si>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</si>
  <si>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</si>
  <si>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</si>
  <si>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</si>
  <si>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</si>
  <si>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</si>
  <si>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</si>
  <si>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</si>
  <si>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</si>
  <si>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</si>
  <si>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</si>
  <si>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</si>
  <si>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</si>
  <si>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</si>
  <si>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</si>
  <si>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</si>
  <si>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</si>
  <si>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</si>
  <si>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</si>
  <si>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</si>
  <si>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</si>
  <si>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</si>
  <si>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</si>
  <si>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</si>
  <si>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</si>
  <si>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</si>
  <si>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</si>
  <si>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</si>
  <si>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</si>
  <si>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</si>
  <si>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</si>
  <si>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</si>
  <si>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</si>
  <si>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</si>
  <si>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</si>
  <si>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</si>
  <si>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</si>
  <si>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</si>
  <si>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</si>
  <si>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</si>
  <si>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</si>
  <si>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</si>
  <si>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</si>
  <si>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</si>
  <si>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</si>
  <si>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</si>
  <si>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</si>
  <si>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</si>
  <si>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</si>
  <si>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</si>
  <si>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</si>
  <si>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</si>
  <si>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</si>
  <si>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</si>
  <si>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</si>
  <si>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</si>
  <si>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</si>
  <si>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</si>
  <si>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</si>
  <si>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</si>
  <si>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</si>
  <si>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</si>
  <si>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</si>
  <si>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</si>
  <si>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</si>
  <si>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</si>
  <si>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</si>
  <si>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</si>
  <si>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</si>
  <si>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</si>
  <si>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</si>
  <si>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</si>
  <si>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</si>
  <si>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</si>
  <si>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</si>
  <si>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</si>
  <si>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</si>
  <si>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</si>
  <si>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</si>
  <si>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</si>
  <si>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</si>
  <si>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</si>
  <si>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</si>
  <si>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</si>
  <si>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</si>
  <si>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</si>
  <si>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</si>
  <si>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</si>
  <si>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</si>
  <si>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</si>
  <si>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</si>
  <si>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</si>
  <si>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</si>
  <si>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</si>
  <si>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</si>
  <si>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</si>
  <si>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</si>
  <si>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</si>
  <si>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</si>
  <si>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</si>
  <si>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</si>
  <si>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</si>
  <si>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</si>
  <si>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</si>
  <si>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</si>
  <si>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</si>
  <si>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</si>
  <si>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</si>
  <si>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</si>
  <si>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</si>
  <si>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</si>
  <si>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</si>
  <si>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</si>
  <si>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</si>
  <si>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</si>
  <si>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</si>
  <si>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</si>
  <si>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</si>
  <si>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</si>
  <si>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</si>
  <si>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</si>
  <si>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</si>
  <si>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</si>
  <si>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</si>
  <si>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</si>
  <si>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</si>
  <si>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</si>
  <si>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</si>
  <si>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</si>
  <si>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</si>
  <si>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</si>
  <si>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</si>
  <si>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</si>
  <si>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</si>
  <si>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</si>
  <si>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</si>
  <si>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</si>
  <si>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</si>
  <si>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</si>
  <si>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</si>
  <si>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</si>
  <si>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</si>
  <si>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</si>
  <si>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</si>
  <si>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</si>
  <si>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</si>
  <si>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</si>
  <si>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</si>
  <si>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</si>
  <si>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</si>
  <si>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</si>
  <si>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</si>
  <si>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</si>
  <si>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</si>
  <si>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</si>
  <si>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</si>
  <si>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</si>
  <si>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</si>
  <si>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</si>
  <si>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</si>
  <si>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</si>
  <si>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</si>
  <si>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</si>
  <si>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</si>
  <si>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</si>
  <si>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</si>
  <si>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</si>
  <si>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</si>
  <si>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</si>
  <si>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</si>
  <si>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</si>
  <si>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</si>
  <si>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</si>
  <si>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</si>
  <si>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</si>
  <si>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</si>
  <si>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</si>
  <si>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</si>
  <si>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</si>
  <si>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</si>
  <si>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</si>
  <si>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</si>
  <si>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</si>
  <si>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</si>
  <si>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</si>
  <si>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</si>
  <si>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</si>
  <si>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</si>
  <si>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</si>
  <si>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</si>
  <si>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</si>
  <si>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</si>
  <si>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</si>
  <si>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</si>
  <si>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</si>
  <si>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</si>
  <si>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</si>
  <si>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</si>
  <si>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</si>
  <si>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</si>
  <si>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</si>
  <si>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</si>
  <si>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</si>
  <si>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</si>
  <si>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</si>
  <si>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</si>
  <si>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</si>
  <si>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</si>
  <si>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</si>
  <si>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</si>
  <si>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</si>
  <si>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</si>
  <si>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</si>
  <si>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</si>
  <si>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</si>
  <si>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</si>
  <si>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</si>
  <si>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</si>
  <si>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</si>
  <si>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</si>
  <si>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</si>
  <si>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</si>
  <si>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</si>
  <si>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</si>
  <si>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</si>
  <si>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</si>
  <si>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</si>
  <si>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</si>
  <si>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</si>
  <si>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</si>
  <si>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</si>
  <si>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</si>
  <si>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</si>
  <si>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</si>
  <si>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</si>
  <si>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</si>
  <si>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</si>
  <si>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</si>
  <si>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</si>
  <si>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</si>
  <si>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</si>
  <si>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</si>
  <si>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</si>
  <si>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</si>
  <si>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</si>
  <si>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</si>
  <si>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</si>
  <si>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</si>
  <si>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</si>
  <si>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</si>
  <si>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</si>
  <si>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</si>
  <si>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</si>
  <si>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</si>
  <si>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</si>
  <si>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</si>
  <si>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</si>
  <si>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</si>
  <si>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</si>
  <si>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</si>
  <si>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</si>
  <si>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</si>
  <si>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</si>
  <si>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</si>
  <si>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</si>
  <si>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</si>
  <si>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</si>
  <si>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</si>
  <si>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</si>
  <si>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</si>
  <si>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</si>
  <si>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</si>
  <si>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</si>
  <si>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</si>
  <si>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</si>
  <si>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</si>
  <si>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</si>
  <si>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</si>
  <si>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</si>
  <si>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</si>
  <si>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</si>
  <si>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</si>
  <si>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</si>
  <si>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</si>
  <si>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</si>
  <si>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</si>
  <si>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</si>
  <si>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</si>
  <si>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</si>
  <si>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</si>
  <si>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</si>
  <si>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</si>
  <si>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</si>
  <si>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</si>
  <si>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</si>
  <si>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</si>
  <si>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</si>
  <si>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</si>
  <si>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</si>
  <si>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</si>
  <si>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</si>
  <si>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</si>
  <si>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</si>
  <si>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</si>
  <si>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</si>
  <si>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</si>
  <si>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</si>
  <si>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</si>
  <si>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</si>
  <si>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</si>
  <si>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</si>
  <si>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</si>
  <si>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</si>
  <si>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</si>
  <si>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</si>
  <si>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</si>
  <si>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</si>
  <si>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</si>
  <si>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</si>
  <si>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</si>
  <si>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</si>
  <si>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</si>
  <si>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</si>
  <si>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</si>
  <si>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</si>
  <si>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</si>
  <si>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</si>
  <si>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</si>
  <si>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</si>
  <si>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</si>
  <si>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</si>
  <si>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</si>
  <si>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</si>
  <si>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</si>
  <si>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</si>
  <si>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</si>
  <si>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</si>
  <si>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</si>
  <si>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</si>
  <si>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</si>
  <si>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</si>
  <si>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</si>
  <si>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</si>
  <si>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</si>
  <si>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</si>
  <si>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</si>
  <si>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</si>
  <si>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</si>
  <si>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</si>
  <si>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</si>
  <si>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</si>
  <si>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</si>
  <si>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</si>
  <si>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</si>
  <si>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</si>
  <si>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</si>
  <si>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</si>
  <si>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</si>
  <si>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</si>
  <si>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</si>
  <si>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</si>
  <si>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</si>
  <si>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</si>
  <si>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</si>
  <si>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</si>
  <si>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</si>
  <si>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</si>
  <si>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</si>
  <si>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</si>
  <si>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</si>
  <si>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</si>
  <si>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</si>
  <si>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</si>
  <si>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</si>
  <si>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</si>
  <si>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</si>
  <si>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</si>
  <si>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</si>
  <si>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</si>
  <si>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</si>
  <si>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</si>
  <si>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</si>
  <si>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</si>
  <si>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</si>
  <si>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</si>
  <si>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</si>
  <si>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</si>
  <si>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</si>
  <si>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</si>
  <si>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</si>
  <si>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</si>
  <si>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</si>
  <si>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</si>
  <si>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</si>
  <si>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</si>
  <si>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</si>
  <si>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</si>
  <si>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</si>
  <si>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</si>
  <si>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</si>
  <si>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</si>
  <si>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</si>
  <si>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</si>
  <si>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</si>
  <si>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</si>
  <si>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</si>
  <si>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</si>
  <si>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</si>
  <si>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</si>
  <si>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</si>
  <si>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</si>
  <si>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</si>
  <si>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</si>
  <si>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</si>
  <si>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</si>
  <si>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</si>
  <si>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</si>
  <si>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</si>
  <si>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</si>
  <si>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</si>
  <si>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</si>
  <si>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</si>
  <si>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</si>
  <si>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</si>
  <si>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</si>
  <si>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</si>
  <si>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</si>
  <si>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</si>
  <si>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</si>
  <si>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</si>
  <si>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</si>
  <si>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</si>
  <si>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</si>
  <si>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</si>
  <si>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</si>
  <si>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</si>
  <si>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</si>
  <si>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</si>
  <si>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</si>
  <si>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</si>
  <si>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</si>
  <si>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</si>
  <si>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</si>
  <si>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</si>
  <si>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</si>
  <si>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</si>
  <si>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</si>
  <si>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</si>
  <si>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</si>
  <si>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</si>
  <si>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</si>
  <si>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</si>
  <si>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</si>
  <si>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</si>
  <si>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</si>
  <si>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</si>
  <si>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</si>
  <si>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</si>
  <si>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</si>
  <si>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</si>
  <si>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</si>
  <si>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</si>
  <si>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</si>
  <si>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</si>
  <si>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</si>
  <si>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</si>
  <si>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</si>
  <si>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</si>
  <si>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</si>
  <si>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</si>
  <si>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</si>
  <si>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</si>
  <si>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</si>
  <si>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</si>
  <si>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</si>
  <si>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</si>
  <si>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</si>
  <si>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</si>
  <si>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</si>
  <si>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</si>
  <si>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</si>
  <si>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</si>
  <si>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</si>
  <si>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</si>
  <si>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</si>
  <si>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</si>
  <si>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</si>
  <si>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</si>
  <si>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</si>
  <si>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</si>
  <si>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</si>
  <si>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</si>
  <si>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</si>
  <si>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</si>
  <si>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</si>
  <si>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</si>
  <si>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</si>
  <si>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</si>
  <si>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</si>
  <si>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</si>
  <si>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</si>
  <si>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</si>
  <si>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</si>
  <si>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</si>
  <si>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</si>
  <si>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</si>
  <si>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</si>
  <si>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</si>
  <si>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</si>
  <si>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</si>
  <si>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</si>
  <si>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</si>
  <si>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</si>
  <si>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</si>
  <si>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</si>
  <si>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</si>
  <si>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</si>
  <si>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</si>
  <si>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</si>
  <si>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</si>
  <si>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</si>
  <si>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</si>
  <si>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</si>
  <si>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</si>
  <si>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</si>
  <si>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</si>
  <si>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</si>
  <si>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</si>
  <si>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</si>
  <si>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</si>
  <si>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</si>
  <si>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</si>
  <si>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</si>
  <si>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</si>
  <si>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</si>
  <si>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</si>
  <si>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</si>
  <si>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</si>
  <si>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</si>
  <si>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</si>
  <si>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</si>
  <si>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</si>
  <si>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</si>
  <si>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</si>
  <si>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</si>
  <si>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</si>
  <si>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</si>
  <si>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</si>
  <si>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</si>
  <si>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</si>
  <si>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</si>
  <si>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</si>
  <si>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</si>
  <si>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</si>
  <si>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</si>
  <si>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</si>
  <si>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</si>
  <si>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</si>
  <si>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</si>
  <si>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</si>
  <si>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</si>
  <si>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</si>
  <si>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</si>
  <si>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</si>
  <si>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</si>
  <si>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</si>
  <si>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</si>
  <si>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</si>
  <si>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</si>
  <si>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</si>
  <si>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</si>
  <si>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</si>
  <si>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</si>
  <si>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</si>
  <si>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</si>
  <si>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</si>
  <si>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</si>
  <si>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</si>
  <si>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</si>
  <si>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</si>
  <si>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</si>
  <si>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</si>
  <si>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</si>
  <si>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</si>
  <si>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</si>
  <si>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</si>
  <si>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</si>
  <si>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</si>
  <si>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</si>
  <si>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</si>
  <si>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</si>
  <si>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</si>
  <si>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</si>
  <si>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</si>
  <si>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</si>
  <si>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</si>
  <si>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</si>
  <si>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</si>
  <si>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</si>
  <si>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</si>
  <si>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</si>
  <si>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</si>
  <si>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</si>
  <si>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</si>
  <si>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</si>
  <si>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</si>
  <si>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</si>
  <si>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</si>
  <si>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</si>
  <si>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</si>
  <si>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</si>
  <si>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</si>
  <si>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</si>
  <si>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</si>
  <si>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</si>
  <si>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</si>
  <si>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</si>
  <si>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</si>
  <si>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</si>
  <si>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</si>
  <si>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</si>
  <si>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</si>
  <si>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</si>
  <si>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</si>
  <si>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</si>
  <si>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</si>
  <si>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</si>
  <si>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</si>
  <si>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</si>
  <si>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</si>
  <si>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</si>
  <si>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</si>
  <si>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</si>
  <si>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</si>
  <si>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</si>
  <si>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</si>
  <si>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</si>
  <si>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</si>
  <si>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</si>
  <si>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</si>
  <si>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</si>
  <si>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</si>
  <si>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</si>
  <si>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</si>
  <si>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</si>
  <si>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</si>
  <si>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</si>
  <si>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</si>
  <si>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</si>
  <si>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</si>
  <si>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</si>
  <si>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</si>
  <si>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</si>
  <si>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</si>
  <si>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</si>
  <si>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</si>
  <si>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</si>
  <si>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</si>
  <si>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</si>
  <si>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</si>
  <si>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</si>
  <si>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</si>
  <si>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</si>
  <si>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</si>
  <si>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</si>
  <si>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</si>
  <si>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</si>
  <si>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</si>
  <si>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</si>
  <si>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</si>
  <si>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</si>
  <si>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</si>
  <si>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</si>
  <si>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</si>
  <si>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</si>
  <si>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</si>
  <si>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</si>
  <si>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</si>
  <si>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</si>
  <si>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</si>
  <si>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</si>
  <si>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</si>
  <si>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</si>
  <si>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</si>
  <si>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</si>
  <si>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</si>
  <si>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</si>
  <si>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</si>
  <si>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</si>
  <si>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</si>
  <si>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</si>
  <si>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</si>
  <si>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</si>
  <si>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</si>
  <si>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</si>
  <si>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</si>
  <si>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</si>
  <si>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</si>
  <si>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</si>
  <si>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</si>
  <si>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</si>
  <si>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</si>
  <si>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</si>
  <si>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</si>
  <si>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</si>
  <si>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</si>
  <si>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</si>
  <si>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</si>
  <si>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</si>
  <si>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</si>
  <si>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</si>
  <si>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</si>
  <si>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</si>
  <si>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</si>
  <si>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</si>
  <si>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</si>
  <si>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</si>
  <si>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</si>
  <si>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</si>
  <si>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</si>
  <si>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</si>
  <si>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</si>
  <si>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</si>
  <si>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</si>
  <si>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</si>
  <si>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</si>
  <si>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</si>
  <si>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</si>
  <si>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</si>
  <si>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</si>
  <si>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</si>
  <si>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</si>
  <si>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</si>
  <si>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</si>
  <si>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</si>
  <si>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</si>
  <si>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</si>
  <si>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</si>
  <si>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</si>
  <si>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</si>
  <si>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</si>
  <si>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</si>
  <si>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</si>
  <si>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</si>
  <si>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</si>
  <si>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</si>
  <si>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</si>
  <si>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</si>
  <si>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</si>
  <si>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</si>
  <si>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</si>
  <si>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</si>
  <si>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</si>
  <si>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</si>
  <si>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</si>
  <si>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</si>
  <si>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</si>
  <si>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</si>
  <si>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</si>
  <si>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</si>
  <si>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</si>
  <si>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</si>
  <si>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</si>
  <si>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</si>
  <si>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</si>
  <si>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</si>
  <si>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</si>
  <si>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</si>
  <si>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</si>
  <si>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</si>
  <si>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</si>
  <si>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</si>
  <si>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</si>
  <si>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</si>
  <si>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</si>
  <si>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</si>
  <si>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</si>
  <si>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</si>
  <si>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</si>
  <si>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</si>
  <si>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</si>
  <si>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</si>
  <si>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</si>
  <si>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</si>
  <si>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</si>
  <si>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</si>
  <si>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</si>
  <si>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</si>
  <si>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</si>
  <si>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</si>
  <si>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</si>
  <si>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</si>
  <si>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</si>
  <si>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</si>
  <si>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</si>
  <si>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</si>
  <si>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</si>
  <si>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</si>
  <si>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</si>
  <si>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</si>
  <si>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</si>
  <si>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</si>
  <si>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</si>
  <si>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</si>
  <si>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</si>
  <si>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</si>
  <si>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</si>
  <si>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</si>
  <si>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</si>
  <si>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</si>
  <si>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</si>
  <si>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</si>
  <si>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</si>
  <si>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</si>
  <si>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</si>
  <si>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</si>
  <si>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</si>
  <si>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</si>
  <si>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</si>
  <si>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</si>
  <si>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</si>
  <si>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</si>
  <si>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</si>
  <si>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</si>
  <si>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</si>
  <si>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</si>
  <si>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</si>
  <si>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</si>
  <si>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</si>
  <si>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</si>
  <si>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</si>
  <si>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</si>
  <si>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</si>
  <si>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</si>
  <si>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</si>
  <si>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</si>
  <si>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</si>
  <si>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</si>
  <si>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</si>
  <si>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</si>
  <si>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</si>
  <si>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</si>
  <si>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</si>
  <si>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</si>
  <si>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</si>
  <si>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</si>
  <si>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</si>
  <si>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</si>
  <si>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</si>
  <si>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</si>
  <si>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</si>
  <si>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</si>
  <si>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</si>
  <si>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</si>
  <si>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</si>
  <si>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</si>
  <si>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</si>
  <si>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</si>
  <si>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</si>
  <si>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</si>
  <si>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</si>
  <si>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</si>
  <si>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</si>
  <si>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</si>
  <si>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</si>
  <si>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</si>
  <si>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</si>
  <si>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</si>
  <si>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</si>
  <si>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</si>
  <si>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</si>
  <si>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</si>
  <si>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</si>
  <si>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</si>
  <si>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</si>
  <si>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</si>
  <si>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</si>
  <si>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</si>
  <si>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</si>
  <si>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</si>
  <si>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</si>
  <si>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</si>
  <si>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</si>
  <si>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</si>
  <si>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</si>
  <si>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</si>
  <si>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</si>
  <si>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</si>
  <si>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</si>
  <si>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</si>
  <si>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</si>
  <si>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</si>
  <si>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</si>
  <si>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</si>
  <si>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</si>
  <si>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</si>
  <si>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</si>
  <si>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</si>
  <si>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</si>
  <si>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</si>
  <si>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</si>
  <si>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</si>
  <si>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</si>
  <si>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</si>
  <si>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</si>
  <si>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</si>
  <si>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</si>
  <si>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</si>
  <si>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</si>
  <si>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</si>
  <si>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</si>
  <si>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</si>
  <si>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</si>
  <si>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</si>
  <si>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</si>
  <si>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</si>
  <si>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</si>
  <si>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</si>
  <si>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</si>
  <si>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</si>
  <si>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</si>
  <si>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</si>
  <si>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</si>
  <si>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</si>
  <si>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</si>
  <si>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</si>
  <si>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</si>
  <si>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</si>
  <si>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</si>
  <si>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</si>
  <si>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</si>
  <si>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</si>
  <si>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</si>
  <si>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</si>
  <si>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</si>
  <si>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</si>
  <si>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</si>
  <si>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</si>
  <si>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</si>
  <si>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</si>
  <si>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</si>
  <si>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</si>
  <si>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</si>
  <si>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</si>
  <si>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</si>
  <si>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</si>
  <si>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</si>
  <si>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</si>
  <si>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</si>
  <si>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</si>
  <si>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</si>
  <si>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</si>
  <si>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</si>
  <si>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</si>
  <si>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</si>
  <si>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</si>
  <si>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</si>
  <si>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</si>
  <si>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</si>
  <si>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</si>
  <si>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</si>
  <si>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</si>
  <si>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</si>
  <si>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</si>
  <si>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</si>
  <si>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</si>
  <si>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</si>
  <si>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</si>
  <si>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</si>
  <si>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</si>
  <si>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</si>
  <si>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</si>
  <si>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</si>
  <si>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</si>
  <si>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</si>
  <si>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</si>
  <si>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</si>
  <si>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</si>
  <si>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</si>
  <si>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</si>
  <si>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</si>
  <si>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</si>
  <si>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</si>
  <si>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</si>
  <si>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</si>
  <si>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</si>
  <si>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</si>
  <si>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</si>
  <si>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</si>
  <si>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</si>
  <si>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</si>
  <si>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</si>
  <si>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</si>
  <si>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</si>
  <si>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</si>
  <si>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</si>
  <si>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</si>
  <si>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</si>
  <si>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</si>
  <si>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</si>
  <si>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</si>
  <si>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</si>
  <si>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</si>
  <si>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</si>
  <si>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</si>
  <si>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</si>
  <si>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</si>
  <si>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</si>
  <si>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</si>
  <si>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</si>
  <si>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</si>
  <si>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</si>
  <si>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</si>
  <si>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</si>
  <si>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</si>
  <si>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</si>
  <si>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</si>
  <si>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</si>
  <si>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</si>
  <si>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</si>
  <si>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</si>
  <si>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</si>
  <si>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</si>
  <si>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</si>
  <si>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</si>
  <si>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</si>
  <si>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</si>
  <si>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</si>
  <si>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</si>
  <si>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</si>
  <si>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</si>
  <si>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</si>
  <si>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</si>
  <si>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</si>
  <si>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</si>
  <si>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</si>
  <si>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</si>
  <si>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</si>
  <si>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</si>
  <si>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</si>
  <si>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</si>
  <si>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</si>
  <si>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</si>
  <si>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</si>
  <si>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</si>
  <si>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</si>
  <si>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</si>
  <si>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</si>
  <si>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</si>
  <si>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</si>
  <si>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</si>
  <si>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</si>
  <si>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</si>
  <si>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</si>
  <si>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</si>
  <si>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</si>
  <si>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</si>
  <si>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</si>
  <si>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</si>
  <si>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</si>
  <si>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</si>
  <si>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</si>
  <si>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</si>
  <si>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</si>
  <si>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</si>
  <si>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</si>
  <si>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</si>
  <si>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</si>
  <si>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</si>
  <si>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</si>
  <si>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</si>
  <si>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</si>
  <si>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</si>
  <si>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</si>
  <si>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</si>
  <si>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</si>
  <si>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</si>
  <si>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</si>
  <si>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</si>
  <si>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</si>
  <si>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</si>
  <si>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</si>
  <si>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</si>
  <si>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</si>
  <si>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</si>
  <si>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</si>
  <si>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</si>
  <si>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</si>
  <si>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</si>
  <si>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</si>
  <si>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</si>
  <si>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</si>
  <si>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</si>
  <si>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</si>
  <si>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</si>
  <si>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</si>
  <si>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</si>
  <si>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</si>
  <si>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</si>
  <si>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</si>
  <si>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</si>
  <si>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</si>
  <si>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</si>
  <si>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</si>
  <si>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</si>
  <si>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</si>
  <si>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</si>
  <si>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</si>
  <si>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</si>
  <si>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</si>
  <si>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</si>
  <si>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</si>
  <si>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</si>
  <si>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</si>
  <si>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</si>
  <si>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</si>
  <si>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</si>
  <si>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</si>
  <si>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</si>
  <si>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</si>
  <si>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</si>
  <si>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</si>
  <si>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</si>
  <si>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</si>
  <si>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</si>
  <si>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</si>
  <si>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</si>
  <si>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</si>
  <si>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</si>
  <si>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</si>
  <si>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</si>
  <si>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</si>
  <si>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</si>
  <si>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</si>
  <si>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</si>
  <si>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</si>
  <si>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</si>
  <si>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</si>
  <si>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</si>
  <si>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</si>
  <si>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</si>
  <si>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</si>
  <si>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</si>
  <si>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</si>
  <si>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</si>
  <si>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</si>
  <si>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</si>
  <si>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</si>
  <si>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</si>
  <si>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</si>
  <si>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</si>
  <si>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</si>
  <si>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</si>
  <si>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</si>
  <si>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</si>
  <si>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</si>
  <si>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</si>
  <si>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</si>
  <si>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</si>
  <si>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</si>
  <si>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</si>
  <si>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</si>
  <si>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</si>
  <si>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</si>
  <si>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</si>
  <si>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</si>
  <si>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</si>
  <si>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</si>
  <si>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</si>
  <si>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</si>
  <si>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</si>
  <si>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</si>
  <si>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</si>
  <si>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</si>
  <si>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</si>
  <si>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</si>
  <si>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</si>
  <si>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</si>
  <si>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</si>
  <si>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</si>
  <si>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</si>
  <si>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</si>
  <si>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</si>
  <si>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</si>
  <si>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</si>
  <si>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</si>
  <si>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</si>
  <si>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</si>
  <si>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</si>
  <si>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</si>
  <si>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</si>
  <si>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</si>
  <si>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</si>
  <si>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</si>
  <si>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</si>
  <si>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</si>
  <si>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</si>
  <si>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</si>
  <si>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</si>
  <si>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</si>
  <si>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</si>
  <si>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</si>
  <si>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</si>
  <si>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</si>
  <si>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</si>
  <si>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</si>
  <si>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</si>
  <si>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</si>
  <si>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</si>
  <si>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</si>
  <si>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</si>
  <si>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</si>
  <si>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</si>
  <si>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</si>
  <si>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</si>
  <si>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</si>
  <si>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</si>
  <si>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</si>
  <si>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</si>
  <si>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</si>
  <si>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</si>
  <si>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</si>
  <si>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</si>
  <si>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</si>
  <si>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</si>
  <si>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</si>
  <si>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</si>
  <si>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</si>
  <si>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</si>
  <si>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</si>
  <si>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</si>
  <si>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</si>
  <si>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</si>
  <si>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</si>
  <si>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</si>
  <si>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</si>
  <si>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</si>
  <si>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</si>
  <si>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</si>
  <si>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</si>
  <si>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</si>
  <si>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</si>
  <si>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</si>
  <si>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</si>
  <si>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</si>
  <si>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</si>
  <si>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</si>
  <si>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</si>
  <si>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</si>
  <si>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</si>
  <si>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</si>
  <si>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</si>
  <si>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</si>
  <si>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</si>
  <si>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</si>
  <si>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</si>
  <si>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</si>
  <si>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</si>
  <si>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</si>
  <si>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</si>
  <si>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</si>
  <si>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</si>
  <si>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</si>
  <si>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</si>
  <si>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</si>
  <si>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</si>
  <si>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</si>
  <si>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</si>
  <si>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</si>
  <si>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</si>
  <si>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</si>
  <si>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</si>
  <si>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</si>
  <si>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</si>
  <si>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</si>
  <si>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</si>
  <si>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</si>
  <si>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</si>
  <si>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</si>
  <si>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</si>
  <si>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</si>
  <si>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</si>
  <si>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</si>
  <si>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</si>
  <si>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</si>
  <si>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</si>
  <si>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</si>
  <si>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</si>
  <si>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</si>
  <si>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</si>
  <si>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</si>
  <si>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</si>
  <si>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</si>
  <si>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</si>
  <si>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</si>
  <si>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</si>
  <si>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</si>
  <si>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</si>
  <si>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</si>
  <si>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</si>
  <si>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</si>
  <si>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</si>
  <si>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</si>
  <si>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</si>
  <si>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</si>
  <si>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</si>
  <si>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</si>
  <si>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</si>
  <si>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</si>
  <si>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</si>
  <si>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</si>
  <si>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</si>
  <si>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</si>
  <si>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</si>
  <si>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</si>
  <si>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</si>
  <si>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</si>
  <si>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</si>
  <si>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</si>
  <si>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</si>
  <si>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</si>
  <si>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</si>
  <si>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</si>
  <si>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</si>
  <si>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</si>
  <si>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</si>
  <si>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</si>
  <si>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</si>
  <si>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</si>
  <si>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</si>
  <si>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</si>
  <si>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</si>
  <si>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</si>
  <si>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</si>
  <si>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</si>
  <si>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</si>
  <si>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</si>
  <si>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</si>
  <si>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</si>
  <si>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</si>
  <si>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</si>
  <si>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</si>
  <si>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</si>
  <si>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</si>
  <si>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</si>
  <si>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</si>
  <si>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</si>
  <si>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</si>
  <si>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</si>
  <si>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</si>
  <si>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</si>
  <si>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</si>
  <si>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</si>
  <si>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</si>
  <si>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</si>
  <si>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</si>
  <si>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</si>
  <si>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</si>
  <si>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</si>
  <si>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</si>
  <si>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</si>
  <si>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</si>
  <si>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</si>
  <si>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</si>
  <si>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</si>
  <si>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</si>
  <si>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</si>
  <si>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</si>
  <si>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</si>
  <si>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</si>
  <si>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</si>
  <si>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</si>
  <si>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</si>
  <si>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</si>
  <si>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</si>
  <si>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</si>
  <si>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</si>
  <si>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</si>
  <si>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</si>
  <si>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</si>
  <si>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</si>
  <si>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</si>
  <si>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</si>
  <si>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</si>
  <si>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</si>
  <si>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</si>
  <si>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</si>
  <si>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</si>
  <si>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</si>
  <si>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</si>
  <si>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</si>
  <si>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</si>
  <si>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</si>
  <si>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</si>
  <si>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</si>
  <si>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</si>
  <si>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</si>
  <si>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</si>
  <si>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</si>
  <si>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</si>
  <si>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</si>
  <si>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</si>
  <si>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</si>
  <si>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</si>
  <si>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</si>
  <si>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</si>
  <si>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</si>
  <si>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</si>
  <si>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</si>
  <si>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</si>
  <si>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</si>
  <si>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</si>
  <si>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</si>
  <si>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</si>
  <si>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</si>
  <si>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</si>
  <si>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</si>
  <si>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</si>
  <si>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</si>
  <si>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</si>
  <si>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</si>
  <si>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</si>
  <si>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</si>
  <si>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</si>
  <si>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</si>
  <si>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</si>
  <si>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</si>
  <si>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</si>
  <si>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</si>
  <si>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</si>
  <si>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</si>
  <si>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</si>
  <si>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</si>
  <si>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</si>
  <si>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</si>
  <si>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</si>
  <si>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</si>
  <si>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</si>
  <si>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</si>
  <si>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</si>
  <si>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</si>
  <si>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</si>
  <si>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</si>
  <si>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</si>
  <si>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</si>
  <si>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</si>
  <si>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</si>
  <si>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</si>
  <si>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</si>
  <si>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</si>
  <si>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</si>
  <si>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</si>
  <si>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</si>
  <si>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</si>
  <si>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</si>
  <si>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</si>
  <si>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</si>
  <si>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</si>
  <si>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</si>
  <si>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</si>
  <si>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</si>
  <si>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</si>
  <si>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</si>
  <si>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</si>
  <si>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</si>
  <si>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</si>
  <si>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</si>
  <si>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</si>
  <si>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</si>
  <si>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</si>
  <si>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</si>
  <si>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</si>
  <si>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</si>
  <si>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</si>
  <si>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</si>
  <si>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</si>
  <si>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</si>
  <si>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</si>
  <si>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</si>
  <si>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</si>
  <si>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</si>
  <si>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</si>
  <si>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</si>
  <si>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</si>
  <si>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</si>
  <si>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</si>
  <si>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</si>
  <si>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</si>
  <si>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</si>
  <si>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</si>
  <si>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</si>
  <si>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</si>
  <si>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</si>
  <si>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</si>
  <si>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</si>
  <si>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</si>
  <si>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</si>
  <si>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</si>
  <si>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</si>
  <si>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</si>
  <si>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</si>
  <si>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</si>
  <si>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</si>
  <si>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</si>
  <si>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</si>
  <si>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</si>
  <si>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</si>
  <si>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</si>
  <si>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</si>
  <si>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</si>
  <si>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</si>
  <si>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</si>
  <si>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</si>
  <si>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</si>
  <si>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</si>
  <si>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</si>
  <si>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</si>
  <si>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</si>
  <si>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</si>
  <si>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</si>
  <si>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</si>
  <si>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</si>
  <si>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</si>
  <si>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</si>
  <si>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</si>
  <si>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</si>
  <si>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</si>
  <si>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</si>
  <si>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</si>
  <si>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</si>
  <si>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</si>
  <si>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</si>
  <si>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</si>
  <si>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</si>
  <si>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</si>
  <si>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</si>
  <si>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</si>
  <si>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</si>
  <si>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</si>
  <si>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</si>
  <si>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</si>
  <si>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</si>
  <si>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</si>
  <si>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</si>
  <si>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</si>
  <si>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</si>
  <si>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</si>
  <si>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</si>
  <si>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</si>
  <si>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</si>
  <si>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</si>
  <si>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</si>
  <si>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</si>
  <si>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</si>
  <si>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</si>
  <si>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</si>
  <si>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</si>
  <si>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</si>
  <si>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</si>
  <si>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</si>
  <si>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</si>
  <si>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</si>
  <si>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</si>
  <si>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</si>
  <si>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</si>
  <si>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</si>
  <si>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</si>
  <si>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</si>
  <si>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</si>
  <si>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</si>
  <si>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</si>
  <si>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</si>
  <si>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</si>
  <si>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</si>
  <si>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</si>
  <si>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</si>
  <si>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</si>
  <si>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</si>
  <si>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</si>
  <si>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</si>
  <si>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</si>
  <si>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</si>
  <si>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</si>
  <si>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</si>
  <si>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</si>
  <si>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</si>
  <si>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</si>
  <si>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</si>
  <si>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</si>
  <si>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</si>
  <si>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</si>
  <si>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</si>
  <si>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</si>
  <si>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</si>
  <si>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</si>
  <si>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</si>
  <si>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</si>
  <si>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</si>
  <si>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</si>
  <si>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</si>
  <si>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</si>
  <si>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</si>
  <si>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</si>
  <si>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</si>
  <si>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</si>
  <si>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</si>
  <si>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</si>
  <si>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</si>
  <si>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</si>
  <si>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</si>
  <si>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</si>
  <si>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</si>
  <si>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</si>
  <si>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</si>
  <si>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</si>
  <si>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</si>
  <si>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</si>
  <si>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</si>
  <si>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</si>
  <si>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</si>
  <si>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</si>
  <si>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</si>
  <si>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</si>
  <si>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</si>
  <si>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</si>
  <si>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</si>
  <si>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</si>
  <si>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</si>
  <si>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</si>
  <si>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</si>
  <si>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</si>
  <si>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</si>
  <si>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</si>
  <si>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</si>
  <si>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</si>
  <si>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</si>
  <si>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</si>
  <si>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</si>
  <si>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</si>
  <si>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</si>
  <si>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</si>
  <si>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</si>
  <si>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</si>
  <si>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</si>
  <si>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</si>
  <si>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</si>
  <si>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</si>
  <si>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</si>
  <si>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</si>
  <si>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</si>
  <si>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</si>
  <si>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</si>
  <si>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</si>
  <si>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</si>
  <si>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</si>
  <si>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</si>
  <si>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</si>
  <si>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</si>
  <si>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</si>
  <si>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</si>
  <si>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</si>
  <si>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</si>
  <si>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</si>
  <si>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</si>
  <si>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</si>
  <si>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</si>
  <si>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</si>
  <si>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</si>
  <si>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</si>
  <si>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</si>
  <si>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</si>
  <si>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</si>
  <si>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</si>
  <si>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</si>
  <si>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</si>
  <si>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</si>
  <si>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</si>
  <si>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</si>
  <si>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</si>
  <si>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</si>
  <si>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</si>
  <si>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</si>
  <si>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</si>
  <si>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</si>
  <si>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</si>
  <si>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</si>
  <si>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</si>
  <si>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</si>
  <si>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</si>
  <si>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</si>
  <si>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</si>
  <si>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</si>
  <si>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</si>
  <si>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</si>
  <si>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</si>
  <si>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</si>
  <si>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</si>
  <si>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</si>
  <si>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</si>
  <si>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</si>
  <si>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</si>
  <si>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</si>
  <si>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</si>
  <si>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</si>
  <si>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</si>
  <si>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</si>
  <si>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</si>
  <si>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</si>
  <si>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</si>
  <si>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</si>
  <si>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</si>
  <si>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</si>
  <si>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</si>
  <si>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</si>
  <si>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</si>
  <si>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</si>
  <si>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</si>
  <si>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</si>
  <si>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</si>
  <si>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</si>
  <si>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</si>
  <si>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</si>
  <si>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</si>
  <si>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</si>
  <si>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</si>
  <si>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</si>
  <si>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</si>
  <si>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</si>
  <si>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</si>
  <si>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</si>
  <si>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</si>
  <si>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</si>
  <si>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</si>
  <si>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</si>
  <si>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</si>
  <si>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</si>
  <si>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</si>
  <si>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</si>
  <si>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</si>
  <si>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</si>
  <si>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</si>
  <si>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</si>
  <si>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</si>
  <si>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</si>
  <si>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</si>
  <si>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</si>
  <si>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</si>
  <si>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</si>
  <si>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</si>
  <si>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</si>
  <si>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</si>
  <si>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</si>
  <si>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</si>
  <si>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</si>
  <si>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</si>
  <si>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</si>
  <si>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</si>
  <si>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</si>
  <si>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</si>
  <si>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</si>
  <si>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</si>
  <si>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</si>
  <si>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</si>
  <si>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</si>
  <si>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</si>
  <si>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</si>
  <si>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</si>
  <si>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</si>
  <si>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</si>
  <si>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</si>
  <si>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</si>
  <si>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</si>
  <si>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</si>
  <si>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</si>
  <si>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</si>
  <si>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</si>
  <si>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</si>
  <si>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</si>
  <si>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</si>
  <si>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</si>
  <si>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</si>
  <si>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</si>
  <si>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</si>
  <si>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</si>
  <si>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</si>
  <si>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</si>
  <si>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</si>
  <si>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</si>
  <si>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</si>
  <si>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</si>
  <si>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</si>
  <si>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</si>
  <si>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</si>
  <si>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</si>
  <si>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TT-20251119-02139 / no pcm</t>
  </si>
  <si>
    <t>site down again , team moved need 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</si>
  <si>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</si>
  <si>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</si>
  <si>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</si>
  <si>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</si>
  <si>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</si>
  <si>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</si>
  <si>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</si>
  <si>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</si>
  <si>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</si>
  <si>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</si>
  <si>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</si>
  <si>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</si>
  <si>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</si>
  <si>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</si>
  <si>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</si>
  <si>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</si>
  <si>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</si>
  <si>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</si>
  <si>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</si>
  <si>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</si>
  <si>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</si>
  <si>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</si>
  <si>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</si>
  <si>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</si>
  <si>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</si>
  <si>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</si>
  <si>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</si>
  <si>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</si>
  <si>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</si>
  <si>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</si>
  <si>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</si>
  <si>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</si>
  <si>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</si>
  <si>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</si>
  <si>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</si>
  <si>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</si>
  <si>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</si>
  <si>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</si>
  <si>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</si>
  <si>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</si>
  <si>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</si>
  <si>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</si>
  <si>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</si>
  <si>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</si>
  <si>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</si>
  <si>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</si>
  <si>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</si>
  <si>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</si>
  <si>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</si>
  <si>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</si>
  <si>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</si>
  <si>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</si>
  <si>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</si>
  <si>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</si>
  <si>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</si>
  <si>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</si>
  <si>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</si>
  <si>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</si>
  <si>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</si>
  <si>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</si>
  <si>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</si>
  <si>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</si>
  <si>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</si>
  <si>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</si>
  <si>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</si>
  <si>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</si>
  <si>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</si>
  <si>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</si>
  <si>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</si>
  <si>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</si>
  <si>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</si>
  <si>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</si>
  <si>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</si>
  <si>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</si>
  <si>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</si>
  <si>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</si>
  <si>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</si>
  <si>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</si>
  <si>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</si>
  <si>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</si>
  <si>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</si>
  <si>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</si>
  <si>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</si>
  <si>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 xml:space="preserve">Restored by PG </t>
  </si>
  <si>
    <t>PCM-20251120-00000778</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</si>
  <si>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</si>
  <si>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</si>
  <si>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</si>
  <si>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</si>
  <si>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</si>
  <si>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PCM-20251120-00000789</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</si>
  <si>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</si>
  <si>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</si>
  <si>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</si>
  <si>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</si>
  <si>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</si>
  <si>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</si>
  <si>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</si>
  <si>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</si>
  <si>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</si>
  <si>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</si>
  <si>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EM Team on the way ETA: 10 Mins</t>
  </si>
  <si>
    <t>PCM-20251120-00000841</t>
  </si>
  <si>
    <t>PCM-20251120-00000889</t>
  </si>
  <si>
    <t>EM Team on the way ETA: 60 Mins</t>
  </si>
  <si>
    <t>PCM-20251120-00000897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</si>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</sst>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3" totalsRowShown="0" headerRowDxfId="157" dataDxfId="156" headerRowBorderDxfId="154" tableBorderDxfId="155" totalsRowBorderDxfId="153">
  <autoFilter ref="A1:CJ1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3" totalsRowShown="0" headerRowDxfId="31" dataDxfId="30" headerRowBorderDxfId="28" tableBorderDxfId="29">
  <autoFilter ref="A1:L1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318.49534756944195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2199</v>
      </c>
      <c r="E3" s="142" t="s">
        <v>39021</v>
      </c>
      <c r="F3" s="143"/>
      <c r="G3" s="144">
        <f ca="1">IFERROR(NOW()-F3,"-")</f>
        <v>45981.443773495368</v>
      </c>
      <c r="H3" s="143">
        <v>45981.338564814818</v>
      </c>
      <c r="I3" s="141" t="str">
        <f>IFERROR(VLOOKUP(D3,DB!A:F,6,0),"")</f>
        <v>SCECO</v>
      </c>
      <c r="J3" s="141" t="str">
        <f>IFERROR(VLOOKUP(D3,DB!A:G,7,0),"")</f>
        <v>Vandalized</v>
      </c>
      <c r="K3" s="145" t="s">
        <v>39024</v>
      </c>
      <c r="L3" s="146" t="str">
        <f>IFERROR(VLOOKUP(D3,DB!A:I,9,0),"")</f>
        <v>Zain</v>
      </c>
    </row>
    <row r="4" spans="1:15" ht="15" customHeight="1">
      <c r="A4" s="140"/>
      <c r="B4" s="141" t="str">
        <f>IFERROR(VLOOKUP(D4,DB!A:K,11,0),"")</f>
        <v/>
      </c>
      <c r="C4" s="141"/>
      <c r="D4" s="133"/>
      <c r="E4" s="142"/>
      <c r="F4" s="143"/>
      <c r="G4" s="144">
        <f ca="1">IFERROR(NOW()-F4,"-")</f>
        <v>45981.443773495368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45981.443773495368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45981.443773495368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45981.443773495368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45981.443773495368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45981.443773495368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45981.443773495368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45981.443773495368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45981.443773495368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45981.443773495368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45981.443773495368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45981.443773495368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45981.443773495368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45981.443773495368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45981.443773495368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45981.443773495368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45981.443773495368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45981.443773495368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45981.443773495368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45981.443773495368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45981.443773495368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45981.443773495368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45981.443773495368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45981.443773495368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45981.443773495368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45981.443773495368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45981.443773495368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45981.443773495368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45981.443773495368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45981.443773495368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45981.443773495368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45981.443773495368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45981.443773495368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45981.443773495368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45981.443773495368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45981.443773495368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45981.443773495368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45981.443773495368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45981.443773495368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45981.443773495368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45981.443773495368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45981.443773495368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45981.443773495368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45981.443773495368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45981.443773495368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45981.443773495368</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45981.443773495368</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45981.443773495368</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45981.443773495368</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45981.443773495368</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45981.443773495368</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45981.443773495368</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45981.443773495368</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45981.443773495368</v>
      </c>
      <c r="H57" s="143"/>
      <c r="I57" s="141" t="str">
        <f>IFERROR(VLOOKUP(D57,DB!A:F,6,0),"")</f>
        <v/>
      </c>
      <c r="J57" s="141" t="str">
        <f>IFERROR(VLOOKUP(D57,DB!A:G,7,0),"")</f>
        <v/>
      </c>
      <c r="K57" s="145"/>
      <c r="L57" s="146" t="str">
        <f>IFERROR(VLOOKUP(D57,DB!A:I,9,0),"")</f>
        <v/>
      </c>
    </row>
    <row r="58" spans="1:12" ht="15" customHeight="1">
      <c r="A58" s="140"/>
      <c r="B58" s="141" t="str">
        <f>IFERROR(VLOOKUP(D58,DB!A:K,11,0),"")</f>
        <v/>
      </c>
      <c r="C58" s="141"/>
      <c r="D58" s="133"/>
      <c r="E58" s="142"/>
      <c r="F58" s="143"/>
      <c r="G58" s="144">
        <f ca="1">IFERROR(NOW()-F58,"-")</f>
        <v>45981.443773495368</v>
      </c>
      <c r="H58" s="143"/>
      <c r="I58" s="141" t="str">
        <f>IFERROR(VLOOKUP(D58,DB!A:F,6,0),"")</f>
        <v/>
      </c>
      <c r="J58" s="141" t="str">
        <f>IFERROR(VLOOKUP(D58,DB!A:G,7,0),"")</f>
        <v/>
      </c>
      <c r="K58" s="145"/>
      <c r="L58" s="146" t="str">
        <f>IFERROR(VLOOKUP(D58,DB!A:I,9,0),"")</f>
        <v/>
      </c>
    </row>
    <row r="59" spans="1:12" ht="15" customHeight="1">
      <c r="A59" s="147"/>
      <c r="B59" s="134" t="str">
        <f>IFERROR(VLOOKUP(D59,DB!A:K,11,0),"")</f>
        <v/>
      </c>
      <c r="C59" s="134"/>
      <c r="D59" s="148"/>
      <c r="E59" s="135"/>
      <c r="F59" s="136"/>
      <c r="G59" s="137">
        <f ca="1">IFERROR(NOW()-F59,"-")</f>
        <v>45981.443773495368</v>
      </c>
      <c r="H59" s="136"/>
      <c r="I59" s="134" t="str">
        <f>IFERROR(VLOOKUP(D59,DB!A:F,6,0),"")</f>
        <v/>
      </c>
      <c r="J59" s="134" t="str">
        <f>IFERROR(VLOOKUP(D59,DB!A:G,7,0),"")</f>
        <v/>
      </c>
      <c r="K59" s="138"/>
      <c r="L59" s="139" t="str">
        <f>IFERROR(VLOOKUP(D59,DB!A:I,9,0),"")</f>
        <v/>
      </c>
    </row>
  </sheetData>
  <customSheetViews>
    <customSheetView guid="{F6042A99-DD27-4453-835D-0834D95730CC}" filter="1" showAutoFilter="1">
      <pageMargins left="0" right="0" top="0" bottom="0" header="0" footer="0"/>
      <autoFilter ref="B1:M1" xr:uid="{A17F24CE-35B3-414D-8A6F-04BA460DE6C8}"/>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3"/>
  <sheetViews>
    <sheetView tabSelected="1" workbookViewId="0">
      <pane ySplit="1" topLeftCell="J9"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156.44393564815255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2</v>
      </c>
      <c r="D4" s="19" t="s">
        <v>373</v>
      </c>
      <c r="E4" s="84" t="s">
        <v>39021</v>
      </c>
      <c r="F4" s="103">
        <v>45981.353067129632</v>
      </c>
      <c r="G4" s="104">
        <f ca="1">IFERROR(NOW()-F4,"-")</f>
        <v>9.0706365735968575E-2</v>
      </c>
      <c r="H4" s="103">
        <v>45981.332928240743</v>
      </c>
      <c r="I4" s="18" t="str">
        <f>IFERROR(VLOOKUP(D4,DB!A:F,6,0),"")</f>
        <v>SCECO</v>
      </c>
      <c r="J4" s="18" t="str">
        <f>IFERROR(VLOOKUP(D4,DB!A:G,7,0),"")</f>
        <v>Vandalized</v>
      </c>
      <c r="K4" s="19" t="s">
        <v>39108</v>
      </c>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2</v>
      </c>
      <c r="D5" s="18" t="s">
        <v>25918</v>
      </c>
      <c r="E5" s="84" t="s">
        <v>39021</v>
      </c>
      <c r="F5" s="103">
        <v>45981.371932870374</v>
      </c>
      <c r="G5" s="104">
        <f ca="1">IFERROR(NOW()-F5,"-")</f>
        <v>7.1840624994365498E-2</v>
      </c>
      <c r="H5" s="103">
        <v>45981.343460648146</v>
      </c>
      <c r="I5" s="18" t="str">
        <f>IFERROR(VLOOKUP(D5,DB!A:F,6,0),"")</f>
        <v>SCECO</v>
      </c>
      <c r="J5" s="18" t="str">
        <f>IFERROR(VLOOKUP(D5,DB!A:G,7,0),"")</f>
        <v>Weak</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45981.443773495368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45981.443773495368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45981.443773611114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45981.443773611114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45981.443773611114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45981.443773611114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45981.443773611114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45981.443773611114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45981.443773611114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45981.443773611114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45981.443773611114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45981.443773611114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45981.443773611114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45981.443773611114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45981.443773611114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45981.443773611114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45981.443773611114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45981.443773611114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45981.443773611114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45981.443773611114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45981.443773611114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45981.443773611114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45981.443773611114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45981.443773611114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45981.443773611114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45981.443773611114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45981.443773611114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45981.443773611114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45981.443773611114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45981.443773611114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45981.443773611114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45981.443773611114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45981.443773611114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45981.443773611114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45981.443773611114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45981.443773611114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45981.443773611114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45981.443773611114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45981.443773611114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45981.443773611114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45981.443773611114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45981.443773611114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45981.443773611114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45981.443773611114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45981.443773611114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45981.443773611114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45981.443773611114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45981.443773611114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45981.443773611114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45981.443773611114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45981.443773611114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45981.443773611114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45981.443773611114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45981.443773611114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45981.443773611114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45981.443773611114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45981.443773611114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45981.443773611114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45981.443773611114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45981.443773611114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45981.443773611114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45981.443773611114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45981.443773611114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45981.443773611114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45981.443773611114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45981.443773611114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45981.443773611114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45981.443773611114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45981.443773611114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45981.443773611114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45981.443773611114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45981.443773611114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45981.443773611114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45981.443773611114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45981.443773611114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45981.443773611114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45981.443773611114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45981.443773611114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45981.443773611114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45981.443773611114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45981.443773611114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45981.443773611114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45981.443773611114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45981.443773611114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45981.443773611114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45981.443773611114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45981.443773611114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45981.443773611114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45981.443773611114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45981.443773611114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45981.443773611114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45981.443773611114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45981.443773611114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45981.443773611114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45981.443773611114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45981.443773611114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45981.443773611114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45981.443773611114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45981.443773611114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45981.443773611114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45981.443773611114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45981.443773611114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45981.443773611114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45981.443773611114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45981.443773611114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45981.443773611114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45981.443773611114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45981.443773611114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45981.443773611114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45981.443773611114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45981.443773611114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45981.443773611114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45981.443773611114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45981.443773611114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45981.443773611114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45981.443773611114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45981.443773611114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45981.443773611114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45981.443773611114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45981.443773611114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45981.443773611114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45981.443773611114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45981.443773611114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45981.443773611114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45981.443773611114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45981.443773611114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45981.443773611114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45981.443773611114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45981.443773611114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45981.443773611114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45981.443773611114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45981.443773611114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45981.443773611114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45981.443773611114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45981.443773611114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45981.443773611114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45981.443773611114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45981.443773611114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45981.443773611114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45981.443773611114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45981.443773611114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45981.443773611114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45981.443773611114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45981.443773611114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45981.443773611114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45981.443773611114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45981.443773611114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45981.443773611114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45981.443773611114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45981.443773611114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45981.443773611114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45981.443773611114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45981.443773611114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45981.443773611114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45981.443773611114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45981.443773611114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45981.443773611114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45981.443773611114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45981.443773611114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45981.443773611114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45981.443773611114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45981.443773611114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45981.443773611114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45981.443773611114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45981.443773611114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45981.443773611114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45981.443773611114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45981.443773611114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sheetData>
  <dataValidations count="2">
    <dataValidation allowBlank="1" showInputMessage="1" showErrorMessage="1" sqref="E1" xr:uid="{4D935161-CDD3-4592-B877-3FB59C99E142}"/>
    <dataValidation type="list" allowBlank="1" showInputMessage="1" showErrorMessage="1" sqref="E3:E1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45981.443773611114</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45981.443773611114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45981.443773611114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45981.443773611114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45981.443773611114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45981.443773611114</v>
      </c>
      <c r="H7" s="22"/>
      <c r="I7" s="19" t="str">
        <f>IFERROR(VLOOKUP(D7,DB!A:F,6,0),"")</f>
        <v/>
      </c>
      <c r="J7" s="18" t="str">
        <f>IFERROR(VLOOKUP(D7,DB!A:G,7,0),"")</f>
        <v/>
      </c>
      <c r="K7" s="45"/>
      <c r="L7" s="23" t="str">
        <f>IFERROR(VLOOKUP(D7,DB!A:I,9,0),"")</f>
        <v/>
      </c>
    </row>
    <row r="8" spans="1:13" ht="15" customHeight="1">
      <c r="A8" s="19"/>
      <c r="B8" s="61" t="str">
        <f>IFERROR(VLOOKUP(D8,DB!A:K,11,0),"")</f>
        <v/>
      </c>
      <c r="C8" s="18"/>
      <c r="D8" s="18" t="s">
        <v>39110</v>
      </c>
      <c r="E8" s="18"/>
      <c r="F8" s="20"/>
      <c r="G8" s="21">
        <f t="shared" ca="1" si="0"/>
        <v>45981.443773611114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45981.443773611114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45981.443773611114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45981.443773611114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45981.443773611114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45981.443773611114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45981.443773611114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45981.443773611114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45981.443773611114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45981.443773611114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45981.443773611114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45981.443773611114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45981.443773611114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45981.443773611114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45981.443773611114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45981.443773611114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45981.443773611114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45981.443773611114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45981.443773611114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45981.443773611114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45981.443773611114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45981.443773611114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45981.443773611114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45981.443773611114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45981.443773611114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45981.443773611114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45981.443773611114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45981.443773611114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45981.443773611114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45981.443773611114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45981.443773611114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45981.443773611114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45981.443773611114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45981.443773611114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45981.443773611114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45981.443773611114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45981.443773611114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45981.443773611114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45981.443773611114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45981.443773611114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45981.443773611114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45981.443773611114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45981.443773611114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45981.443773611114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45981.443773611114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45981.443773611114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45981.443773611114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45981.443773611114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45981.443773611114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45981.443773611114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45981.443773611114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45981.443773611114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45981.443773611114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45981.443773611114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45981.443773611114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45981.443773611114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45981.443773611114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45981.443773611114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45981.443773611114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45981.443773611114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45981.443773611114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45981.443773611114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45981.443773611114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45981.443773611114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45981.443773611114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45981.443773611114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45981.443773611114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45981.443773611114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45981.443773611114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45981.443773611114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45981.443773611114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45981.443773611114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45981.443773611114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45981.443773611114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45981.443773611114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45981.443773611114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45981.443773611114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45981.443773611114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45981.443773611114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45981.443773611114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45981.443773611114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45981.443773611114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45981.443773611114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45981.443773611114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45981.443773611114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45981.443773611114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45981.443773611114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45981.443773611114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45981.443773611114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45981.443773611114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45981.443773611114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45981.443773611114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45981.443773611114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45981.443773611114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45981.443773611114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45981.443773611114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45981.443773611114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45981.443773611114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45981.443773611114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45981.443773611114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45981.443773611114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45981.443773611114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45981.443773611114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45981.443773611114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45981.443773611114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45981.443773611114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45981.443773611114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45981.443773611114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45981.443773611114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45981.443773611114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45981.443773611114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45981.443773611114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45981.443773611114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45981.443773611114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45981.443773611114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45981.443773611114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45981.443773611114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45981.443773611114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45981.443773611114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45981.443773611114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45981.443773611114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45981.443773611114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45981.443773611114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45981.443773611114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45981.443773611114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45981.443773611114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45981.443773611114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45981.443773611114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45981.443773611114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45981.443773611114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45981.443773611114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45981.443773611114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45981.443773611114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45981.443773611114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45981.443773611114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45981.443773611114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45981.443773611114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45981.443773611114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45981.443773611114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45981.443773611114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45981.443773611114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45981.443773611114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45981.443773611114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45981.443773611114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45981.443773611114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45981.443773611114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45981.443773611114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45981.443773611114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45981.443773611114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45981.443773611114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45981.443773611114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45981.443773611114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45981.443773611114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45981.443773611114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45981.443773611114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45981.443773611114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45981.443773611114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45981.443773611114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45981.443773611114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45981.443773611114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45981.443773611114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45981.443773611114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45981.443773611114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45981.443773611114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45981.443773611114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45981.443773611114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45981.443773611114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45981.443773611114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45981.443773611114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45981.443773611114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45981.443773611114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45981.443773611114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45981.443773611114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45981.443773611114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45981.443773611114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45981.443773611114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45981.443773611114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45981.443773611114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45981.443773611114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45981.443773611114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45981.443773611114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45981.443773611114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45981.443773611114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45981.443773611114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45981.443773611114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45981.443773611114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45981.443773611114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45981.443773611114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45981.443773611114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45981.443773611114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45981.443773611114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45981.443773611114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45981.443773611114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45981.443773611114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45981.443773611114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45981.443773611114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45981.443773611114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45981.443773611114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45981.443773611114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45981.443773611114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45981.443773611114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45981.443773611114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45981.443773611114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45981.443773611114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45981.443773611114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45981.443773611114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45981.443773611114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45981.443773611114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45981.443773611114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45981.443773611114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45981.443773611114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45981.443773611114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45981.443773611114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45981.443773611114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45981.443773611114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45981.443773611114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45981.443773611114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45981.443773611114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45981.443773611114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45981.443773611114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45981.443773611114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45981.443773611114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45981.443773611114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45981.443773611114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45981.443773611114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45981.443773611114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45981.443773611114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45981.443773611114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45981.443773611114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45981.443773611114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45981.443773611114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45981.443773611114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45981.443773611114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45981.443773611114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45981.443773611114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45981.443773611114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45981.443773611114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45981.443773611114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45981.443773611114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45981.443773611114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45981.443773611114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45981.443773611114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45981.443773611114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45981.443773611114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45981.443773611114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45981.443773611114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45981.443773611114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45981.443773611114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45981.443773611114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45981.443773611114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45981.443773611114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45981.443773611114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45981.443773611114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45981.443773611114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45981.443773611114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45981.443773611114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45981.443773611114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45981.443773611114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45981.443773611114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45981.443773611114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45981.443773611114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45981.443773611114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45981.443773611114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45981.443773611114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45981.443773611114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45981.443773611114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45981.443773611114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45981.443773611114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45981.443773611114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45981.443773611114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45981.443773611114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45981.443773611114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45981.443773611114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45981.443773611114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45981.443773611114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45981.443773611114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45981.443773611114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45981.443773611114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45981.443773611114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45981.443773611114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45981.443773611114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45981.443773611114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45981.443773611114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45981.443773611114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45981.443773611114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45981.443773611114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45981.443773611114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45981.443773611114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45981.443773611114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45981.443773611114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45981.443773611114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45981.443773611114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45981.443773611114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45981.443773611114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45981.443773611114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45981.443773611114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45981.443773611114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45981.443773611114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45981.443773611114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45981.443773611114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45981.443773611114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45981.443773611114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45981.443773611114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45981.443773611114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45981.443773611114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45981.443773611114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45981.443773611114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45981.443773611114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45981.443773611114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45981.443773611114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45981.443773611114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45981.443773611114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45981.443773611114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45981.443773611114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45981.443773611114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45981.443773611114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45981.443773611114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45981.443773611114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45981.443773611114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45981.443773611114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45981.443773611114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45981.443773611114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45981.443773611114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45981.443773611114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45981.443773611114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45981.443773611114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45981.443773611114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45981.443773611114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45981.443773611114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45981.443773611114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45981.443773611114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45981.443773611114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45981.443773611114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45981.443773611114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45981.443773611114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45981.443773611114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45981.443773611114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45981.443773611114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45981.443773611114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45981.443773611114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45981.443773611114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45981.443773611114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45981.443773611114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45981.443773611114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45981.443773611114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45981.443773611114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45981.443773611114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45981.443773611114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45981.443773611114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45981.443773611114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45981.443773611114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45981.443773611114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45981.443773611114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45981.443773611114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45981.443773611114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45981.443773611114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45981.443773611114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45981.443773611114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45981.443773611114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45981.443773611114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45981.443773611114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45981.443773611114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45981.443773611114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45981.443773611114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45981.443773611114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45981.443773611114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45981.443773611114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45981.443773611114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45981.443773611114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45981.443773611114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45981.443773611114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45981.443773611114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45981.443773611114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45981.443773611114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45981.443773611114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45981.443773611114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45981.443773611114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45981.443773611114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45981.443773611114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45981.443773611114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45981.443773611114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45981.443773611114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45981.443773611114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45981.443773611114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45981.443773611114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45981.443773611114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45981.443773611114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45981.443773611114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45981.443773611114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45981.443773611114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45981.443773611114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45981.443773611114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45981.443773611114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45981.443773611114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45981.443773611114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45981.443773611114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45981.443773611114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45981.443773611114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45981.443773611114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45981.443773611114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45981.443773611114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45981.443773611114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45981.443773611114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45981.443773611114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45981.443773611114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45981.443773611114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45981.443773611114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45981.443773611114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45981.443773611114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45981.443773611114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45981.443773611114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45981.443773611114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45981.443773611114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45981.443773611114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45981.443773611114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45981.443773611114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45981.443773611114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45981.443773611114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45981.443773611114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45981.443773611114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45981.443773611114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45981.443773611114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45981.443773611114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45981.443773611114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45981.443773611114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45981.443773611114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45981.443773611114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45981.443773611114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45981.443773611114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45981.443773611114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45981.443773611114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45981.443773611114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45981.443773611114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45981.443773611114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45981.443773611114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45981.443773611114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45981.443773611114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45981.443773611114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45981.443773611114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45981.443773611114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45981.443773611114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45981.443773611114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45981.443773611114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45981.443773611114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45981.443773611114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45981.443773611114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45981.443773611114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45981.443773611114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45981.443773611114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45981.443773611114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45981.443773611114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45981.443773611114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45981.443773611114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45981.443773611114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45981.443773611114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45981.443773611114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45981.443773611114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45981.443773611114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45981.443773611114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45981.443773611114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45981.443773611114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45981.443773611114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45981.443773611114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45981.443773611114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45981.443773611114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45981.443773611114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45981.443773611114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45981.443773611114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45981.443773611114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45981.443773611114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45981.443773611114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45981.443773611114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45981.443773611114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45981.443773611114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45981.443773611114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45981.443773611114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45981.443773611114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45981.443773611114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45981.443773611114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45981.443773611114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45981.443773611114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45981.443773611114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45981.443773611114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45981.443773611114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45981.443773611114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45981.443773611114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45981.443773611114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45981.443773611114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45981.443773611114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45981.443773611114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45981.443773611114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45981.443773611114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45981.443773611114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45981.443773611114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45981.443773611114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45981.443773611114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45981.443773611114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45981.443773611114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45981.443773611114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45981.443773611114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45981.443773611114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45981.443773611114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45981.443773611114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45981.443773611114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45981.443773611114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45981.443773611114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45981.443773611114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45981.443773611114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45981.443773611114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45981.443773611114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45981.443773611114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45981.443773611114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45981.443773611114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45981.443773611114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45981.443773611114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45981.443773611114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45981.443773611114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45981.443773611114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45981.443773611114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45981.443773611114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45981.443773611114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45981.443773611114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45981.443773611114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45981.443773611114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45981.443773611114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45981.443773611114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45981.443773611114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45981.443773611114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45981.443773611114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45981.443773611114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45981.443773611114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45981.443773611114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45981.443773611114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45981.443773611114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45981.443773611114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45981.443773611114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45981.443773611114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45981.443773611114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45981.443773611114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45981.443773611114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45981.443773611114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45981.443773611114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45981.443773611114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45981.443773611114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45981.443773611114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45981.443773611114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45981.443773611114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45981.443773611114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45981.443773611114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45981.443773611114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45981.443773611114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45981.443773611114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45981.443773611114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45981.443773611114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45981.443773611114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45981.443773611114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45981.443773611114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45981.443773611114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45981.443773611114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45981.443773611114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45981.443773611114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45981.443773611114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45981.443773611114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45981.443773611114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45981.443773611114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45981.443773611114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45981.443773611114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45981.443773611114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45981.443773611114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45981.443773611114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45981.443773611114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45981.443773611114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45981.443773611114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45981.443773611114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45981.443773611114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45981.443773611114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45981.443773611114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45981.443773611114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45981.443773611114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45981.443773611114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45981.443773611114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45981.443773611114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45981.443773611114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45981.443773611114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45981.443773611114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45981.443773611114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45981.443773611114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45981.443773611114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45981.443773611114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45981.443773611114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45981.443773611114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45981.443773611114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45981.443773611114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45981.443773611114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45981.443773611114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45981.443773611114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45981.443773611114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45981.443773611114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45981.443773611114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45981.443773611114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45981.443773611114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45981.443773611114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45981.443773611114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45981.443773611114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45981.443773611114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45981.443773611114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45981.443773611114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45981.443773611114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45981.443773611114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45981.443773611114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45981.443773611114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45981.443773611114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45981.443773611114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45981.443773611114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45981.443773611114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45981.443773611114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45981.443773611114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45981.443773611114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45981.443773611114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45981.443773611114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45981.443773611114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45981.443773611114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45981.443773611114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45981.443773611114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45981.443773611114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45981.443773611114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45981.443773611114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45981.443773611114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45981.443773611114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45981.443773611114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45981.443773611114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45981.443773611114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45981.443773611114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45981.443773611114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45981.443773611114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45981.443773611114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45981.443773611114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45981.443773611114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45981.443773611114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45981.443773611114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45981.443773611114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45981.443773611114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45981.443773611114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45981.443773611114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45981.443773611114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45981.443773611114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45981.443773611114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45981.443773611114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45981.443773611114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45981.443773611114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45981.443773611114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45981.443773611114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45981.443773611114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45981.443773611114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45981.443773611114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45981.443773611114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45981.443773611114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45981.443773611114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45981.443773611114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45981.443773611114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45981.443773611114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45981.443773611114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45981.443773611114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45981.443773611114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45981.443773611114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45981.443773611114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45981.443773611114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45981.443773611114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45981.443773611114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45981.443773611114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45981.443773611114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45981.443773611114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45981.443773611114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45981.443773611114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45981.443773611114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45981.443773611114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45981.443773611114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45981.443773611114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45981.443773611114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45981.443773611114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45981.443773611114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45981.443773611114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45981.443773611114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45981.443773611114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45981.443773611114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45981.443773611114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45981.443773611114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45981.443773611114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45981.443773611114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45981.443773611114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45981.443773611114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45981.443773611114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45981.443773611114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45981.443773611114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45981.443773611114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45981.443773611114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45981.443773611114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45981.443773611114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45981.443773611114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45981.443773611114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45981.443773611114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45981.443773611114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45981.443773611114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45981.443773611114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45981.443773611114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45981.443773611114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45981.443773611114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45981.443773611114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45981.443773611114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45981.443773611114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45981.443773611114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45981.443773611114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45981.443773611114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45981.443773611114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45981.443773611114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45981.443773611114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45981.443773611114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45981.443773611114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45981.443773611114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45981.443773611114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45981.443773611114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45981.443773611114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45981.443773611114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45981.443773611114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45981.443773611114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45981.443773611114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45981.443773611114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45981.443773611114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45981.443773611114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45981.443773611114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45981.443773611114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45981.443773611114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45981.443773611114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45981.443773611114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45981.443773611114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45981.443773611114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45981.443773611114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45981.443773611114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45981.443773611114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45981.443773611114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45981.443773611114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45981.443773611114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45981.443773611114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45981.443773611114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45981.443773611114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45981.443773611114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45981.443773611114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45981.443773611114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45981.443773611114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45981.443773611114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45981.443773611114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45981.443773611114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45981.443773611114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45981.443773611114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45981.443773611114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45981.443773611114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45981.443773611114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45981.443773611114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45981.443773611114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45981.443773611114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45981.443773611114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45981.443773611114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45981.443773611114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45981.443773611114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45981.443773611114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45981.443773611114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45981.443773611114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45981.443773611114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45981.443773611114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45981.443773611114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45981.443773611114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45981.443773611114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45981.443773611114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45981.443773611114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45981.443773611114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45981.443773611114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45981.443773611114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45981.443773611114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45981.443773611114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45981.443773611114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45981.443773611114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45981.443773611114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45981.443773611114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45981.443773611114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45981.443773611114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45981.443773611114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45981.443773611114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45981.443773611114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45981.443773611114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45981.443773611114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45981.443773611114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45981.443773611114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45981.443773611114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45981.443773611114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45981.443773611114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45981.443773611114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45981.443773611114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45981.443773611114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45981.443773611114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45981.443773611114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45981.443773611114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45981.443773611114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45981.443773611114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45981.443773611114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45981.443773611114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45981.443773611114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45981.443773611114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45981.443773611114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45981.443773611114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45981.443773611114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45981.443773611114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45981.443773611114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45981.443773611114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45981.443773611114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45981.443773611114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45981.443773611114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45981.443773611114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45981.443773611114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45981.443773611114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45981.443773611114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45981.443773611114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45981.443773611114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45981.443773611114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45981.443773611114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45981.443773611114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45981.443773611114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45981.443773611114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45981.443773611114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45981.443773611114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45981.443773611114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45981.443773611114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45981.443773611114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45981.443773611114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45981.443773611114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45981.443773611114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45981.443773611114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45981.443773611114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45981.443773611114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45981.443773611114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45981.443773611114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45981.443773611114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45981.443773611114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45981.443773611114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45981.443773611114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45981.443773611114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45981.443773611114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45981.443773611114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45981.443773611114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45981.443773611114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45981.443773611114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45981.443773611114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45981.443773611114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45981.443773611114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45981.443773611114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45981.443773611114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45981.443773611114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45981.443773611114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45981.443773611114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45981.443773611114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45981.443773611114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45981.443773611114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45981.443773611114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45981.443773611114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45981.443773611114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45981.443773611114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45981.443773611114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45981.443773611114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45981.443773611114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45981.443773611114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45981.443773611114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45981.443773611114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45981.443773611114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45981.443773611114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45981.443773611114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45981.443773611114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45981.443773611114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45981.443773611114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45981.443773611114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45981.443773611114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45981.443773611114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45981.443773611114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45981.443773611114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45981.443773611114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45981.443773611114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45981.443773611114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45981.443773611114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45981.443773611114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45981.443773611114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45981.443773611114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45981.443773611114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45981.443773611114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45981.443773611114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45981.443773611114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45981.443773611114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45981.443773611114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45981.443773611114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45981.443773611114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45981.443773611114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45981.443773611114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45981.443773611114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45981.443773611114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45981.443773611114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45981.443773611114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45981.443773611114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45981.443773611114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45981.443773611114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45981.443773611114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45981.443773611114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45981.443773611114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45981.443773611114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45981.443773611114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45981.443773611114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45981.443773611114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45981.443773611114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45981.443773611114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45981.443773611114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45981.443773611114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45981.443773611114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45981.443773611114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45981.443773611114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45981.443773611114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45981.443773611114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45981.443773611114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45981.443773611114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45981.443773611114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45981.443773611114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45981.443773611114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45981.443773611114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45981.443773611114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45981.443773611114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45981.443773611114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45981.443773611114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45981.443773611114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45981.443773611114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45981.443773611114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45981.443773611114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45981.443773611114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45981.443773611114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45981.443773611114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45981.443773611114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45981.443773611114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45981.443773611114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45981.443773611114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45981.443773611114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45981.443773611114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45981.443773611114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45981.443773611114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45981.443773611114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45981.443773611114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45981.443773611114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45981.443773611114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45981.443773611114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45981.443773611114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45981.443773611114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45981.443773611114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45981.443773611114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45981.443773611114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45981.443773611114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45981.443773611114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45981.443773611114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45981.443773611114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45981.443773611114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45981.443773611114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45981.443773611114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45981.443773611114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45981.443773611114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45981.443773611114</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277.96305590277188</v>
      </c>
      <c r="H2" s="95">
        <v>45703.474768518521</v>
      </c>
      <c r="I2" s="95" t="str">
        <f>IFERROR(VLOOKUP(D2,DB!A:F,6,0),"")</f>
        <v>SCECO</v>
      </c>
      <c r="J2" s="95" t="str">
        <f>IFERROR(VLOOKUP(D2,DB!A:G,7,0),"")</f>
        <v>Dead</v>
      </c>
      <c r="K2" s="97" t="s">
        <v>39112</v>
      </c>
      <c r="L2" s="91" t="str">
        <f>IFERROR(VLOOKUP(D2,DB!A:I,9,0),"")</f>
        <v>Latis</v>
      </c>
    </row>
    <row r="3" spans="1:16" ht="36" customHeight="1">
      <c r="A3" s="113" t="s">
        <v>39113</v>
      </c>
      <c r="B3" s="113" t="str">
        <f>IFERROR(VLOOKUP(D3,DB!A:K,11,0),"")</f>
        <v>R4</v>
      </c>
      <c r="C3" s="93">
        <v>1</v>
      </c>
      <c r="D3" s="91" t="s">
        <v>36975</v>
      </c>
      <c r="E3" s="94" t="s">
        <v>39021</v>
      </c>
      <c r="F3" s="95">
        <v>45981.312430555554</v>
      </c>
      <c r="G3" s="96">
        <f t="shared" ref="G3:G41" ca="1" si="0">IFERROR(NOW()-F3,"")</f>
        <v>0.13134293981420342</v>
      </c>
      <c r="H3" s="95">
        <v>45981.292361111111</v>
      </c>
      <c r="I3" s="113" t="str">
        <f>IFERROR(VLOOKUP(D3,DB!A:F,6,0),"")</f>
        <v>SCECO</v>
      </c>
      <c r="J3" s="113" t="str">
        <f>IFERROR(VLOOKUP(D3,DB!A:G,7,0),"")</f>
        <v>Dead</v>
      </c>
      <c r="K3" s="97" t="s">
        <v>39114</v>
      </c>
      <c r="L3" s="91" t="str">
        <f>IFERROR(VLOOKUP(D3,DB!A:I,9,0),"")</f>
        <v>Latis</v>
      </c>
    </row>
    <row r="4" spans="1:16" ht="15" customHeight="1">
      <c r="A4" s="113" t="s">
        <v>39115</v>
      </c>
      <c r="B4" s="113" t="str">
        <f>IFERROR(VLOOKUP(D4,DB!A:K,11,0),"")</f>
        <v>R4</v>
      </c>
      <c r="C4" s="93">
        <v>2</v>
      </c>
      <c r="D4" s="91" t="s">
        <v>34490</v>
      </c>
      <c r="E4" s="94" t="s">
        <v>39021</v>
      </c>
      <c r="F4" s="95">
        <v>45981.373611111114</v>
      </c>
      <c r="G4" s="96">
        <f t="shared" ca="1" si="0"/>
        <v>7.0162384254217613E-2</v>
      </c>
      <c r="H4" s="95">
        <v>45981.36515046296</v>
      </c>
      <c r="I4" s="113" t="str">
        <f>IFERROR(VLOOKUP(D4,DB!A:F,6,0),"")</f>
        <v>SCECO</v>
      </c>
      <c r="J4" s="113" t="str">
        <f>IFERROR(VLOOKUP(D4,DB!A:G,7,0),"")</f>
        <v>Vandalized</v>
      </c>
      <c r="K4" s="97" t="s">
        <v>39116</v>
      </c>
      <c r="L4" s="91" t="str">
        <f>IFERROR(VLOOKUP(D4,DB!A:I,9,0),"")</f>
        <v>Latis</v>
      </c>
    </row>
    <row r="5" spans="1:16" ht="15" customHeight="1">
      <c r="A5" s="113"/>
      <c r="B5" s="113" t="str">
        <f>IFERROR(VLOOKUP(D5,DB!A:K,11,0),"")</f>
        <v/>
      </c>
      <c r="C5" s="93"/>
      <c r="D5" s="91"/>
      <c r="E5" s="94"/>
      <c r="F5" s="95"/>
      <c r="G5" s="96">
        <f t="shared" ca="1" si="0"/>
        <v>45981.443773495368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45981.443773495368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45981.443773495368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45981.443773495368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45981.443773495368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45981.443773495368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45981.443773495368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45981.443773495368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45981.443773495368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45981.443773495368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45981.443773495368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45981.443773495368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45981.443773495368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45981.443773495368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45981.443773495368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45981.443773495368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45981.443773495368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45981.443773495368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45981.443773495368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45981.443773495368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45981.443773495368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45981.443773495368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45981.443773495368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45981.443773495368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45981.443773495368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45981.443773495368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45981.443773495368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45981.443773495368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45981.443773495368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45981.443773495368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45981.443773495368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45981.443773495368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45981.443773495368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45981.443773495368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45981.443773495368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45981.443773495368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45981.443773495368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45981.443773495368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45981.443773495368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45981.443773495368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45981.443773495368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45981.443773495368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45981.443773495368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45981.443773495368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45981.443773495368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45981.443773495368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45981.443773495368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45981.443773495368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45981.443773495368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45981.443773495368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45981.443773495368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45981.443773495368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45981.443773495368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45981.443773495368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45981.443773495368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45981.443773495368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45981.443773495368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45981.443773495368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45981.443773495368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45981.443773495368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45981.443773495368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45981.443773495368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45981.443773495368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45981.443773495368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45981.443773495368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45981.443773495368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45981.443773495368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45981.443773495368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45981.443773495368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45981.443773495368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45981.443773495368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45981.443773495368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45981.443773495368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45981.443773495368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45981.443773495368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45981.443773495368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45981.443773495368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45981.443773495368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45981.443773495368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45981.443773495368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45981.443773495368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45981.443773495368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45981.443773495368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45981.443773495368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45981.443773495368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45981.443773495368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45981.443773495368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45981.443773495368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45981.443773495368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45981.443773495368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45981.443773495368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45981.443773495368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45981.443773495368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45981.443773495368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45981.443773495368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45981.443773495368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45981.443773495368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45981.443773495368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45981.443773495368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45981.443773495368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45981.443773495368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45981.443773495368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45981.443773495368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45981.443773495368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45981.443773495368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45981.443773495368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45981.443773495368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45981.443773495368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45981.443773495368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45981.443773495368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45981.443773495368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45981.443773495368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45981.443773495368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45981.443773495368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45981.443773495368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45981.443773495368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45981.443773495368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45981.443773495368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45981.443773495368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45981.443773495368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45981.443773495368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45981.443773495368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45981.443773495368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45981.443773495368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45981.443773495368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45981.443773495368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45981.443773495368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45981.443773495368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45981.443773495368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45981.443773495368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45981.443773495368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45981.443773495368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45981.443773495368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45981.443773495368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45981.443773495368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45981.443773495368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45981.443773495368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45981.443773495368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45981.443773495368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45981.443773495368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45981.443773495368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45981.443773495368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45981.443773495368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45981.443773495368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45981.443773495368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45981.443773495368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45981.443773495368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45981.443773495368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45981.443773495368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45981.443773495368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45981.443773495368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45981.443773495368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45981.443773495368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45981.443773495368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45981.443773495368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45981.443773495368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45981.443773495368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45981.443773495368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45981.443773495368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45981.443773495368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45981.443773495368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45981.443773495368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45981.443773495368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45981.443773495368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45981.443773495368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45981.443773495368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45981.443773495368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45981.443773495368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45981.443773495368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45981.443773495368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45981.443773495368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45981.443773495368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45981.443773495368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45981.443773495368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45981.443773495368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45981.443773495368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45981.443773495368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45981.443773495368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45981.443773495368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45981.443773495368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45981.443773495368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45981.443773495368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45981.443773495368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45981.443773495368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45981.443773495368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45981.443773495368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45981.443773495368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45981.443773495368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45981.443773495368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45981.443773495368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45981.443773495368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45981.443773495368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45981.443773495368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45981.443773495368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45981.443773495368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45981.443773495368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45981.443773495368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45981.443773495368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45981.443773495368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45981.443773495368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45981.443773495368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45981.443773495368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45981.443773495368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45981.443773495368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45981.443773495368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45981.443773495368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45981.443773495368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45981.443773495368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45981.443773495368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45981.443773495368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45981.443773495368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45981.443773495368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45981.443773495368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45981.443773495368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45981.443773495368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45981.443773495368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45981.443773495368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45981.443773495368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45981.443773495368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45981.443773495368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45981.443773495368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45981.443773495368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45981.443773495368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45981.443773495368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45981.443773495368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45981.443773495368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45981.443773495368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45981.443773495368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45981.443773495368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45981.443773495368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45981.443773495368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45981.443773495368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45981.443773495368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45981.443773495368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45981.443773495368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45981.443773495368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45981.443773495368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45981.443773495368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45981.443773495368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45981.443773495368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45981.443773495368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45981.443773495368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45981.443773495368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45981.443773495368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45981.443773495368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45981.443773495368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45981.443773495368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45981.443773495368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45981.443773495368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45981.443773495368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45981.443773495368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45981.443773495368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45981.443773495368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45981.443773495368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45981.443773495368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45981.443773495368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45981.443773495368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45981.443773495368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45981.443773495368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45981.443773495368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45981.443773495368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45981.443773495368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45981.443773495368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45981.443773495368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45981.443773495368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45981.443773495368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45981.443773495368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45981.443773495368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45981.443773495368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45981.443773495368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45981.443773495368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45981.443773495368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45981.443773495368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45981.443773495368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45981.443773495368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45981.443773495368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45981.443773495368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45981.443773495368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45981.443773495368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45981.443773495368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45981.443773495368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45981.443773495368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45981.443773495368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45981.443773495368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45981.443773495368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45981.443773495368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45981.443773495368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45981.443773495368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45981.443773495368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45981.443773495368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45981.443773495368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45981.443773495368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45981.443773495368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61" ca="1" si="5">IFERROR(NOW()-F298,"")</f>
        <v>45981.443773495368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45981.443773495368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45981.443773495368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45981.443773495368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45981.443773495368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45981.443773495368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45981.443773495368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45981.443773495368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45981.443773495368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45981.443773495368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45981.443773495368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45981.443773495368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45981.443773495368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45981.443773495368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45981.443773495368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45981.443773495368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45981.443773495368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45981.443773495368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45981.443773495368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45981.443773495368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45981.443773495368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45981.443773495368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45981.443773495368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45981.443773495368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45981.443773495368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45981.443773495368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45981.443773495368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45981.443773495368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45981.443773495368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45981.443773495368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45981.443773495368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45981.443773495368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45981.443773495368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45981.443773495368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45981.443773495368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45981.443773495368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45981.443773495368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45981.443773495368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45981.443773495368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45981.443773495368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45981.443773495368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45981.443773495368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45981.443773495368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45981.443773495368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45981.443773495368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45981.443773495368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45981.443773495368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45981.443773495368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45981.443773495368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45981.443773495368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45981.443773495368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45981.443773495368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45981.443773495368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45981.443773495368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45981.443773495368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45981.443773495368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45981.443773495368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45981.443773495368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45981.443773495368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45981.443773495368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45981.443773495368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45981.443773495368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45981.443773495368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45981.443773495368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ref="G362:G425" ca="1" si="6">IFERROR(NOW()-F362,"")</f>
        <v>45981.443773495368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45981.443773495368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45981.443773495368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45981.443773495368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45981.443773495368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45981.443773495368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45981.443773495368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45981.443773495368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45981.443773495368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45981.443773495368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45981.443773495368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45981.443773495368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45981.443773495368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45981.443773495368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45981.443773495368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45981.443773495368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45981.443773495368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45981.443773495368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45981.443773495368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45981.443773495368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45981.443773495368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45981.443773495368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45981.443773495368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45981.443773495368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45981.443773495368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45981.443773495368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45981.443773495368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45981.443773495368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45981.443773495368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45981.443773495368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45981.443773495368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45981.443773495368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45981.443773495368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45981.443773495368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45981.443773495368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45981.443773495368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45981.443773495368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45981.443773495368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45981.443773495368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45981.443773495368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45981.443773495368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45981.443773495368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45981.443773495368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45981.443773495368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45981.443773495368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45981.443773495368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45981.443773495368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45981.443773495368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45981.443773495368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45981.443773495368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45981.443773495368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45981.443773495368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45981.443773495368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45981.443773495368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45981.443773495368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45981.443773495368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45981.443773495368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45981.443773495368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45981.443773495368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45981.443773495368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45981.443773495368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45981.443773495368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45981.443773495368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45981.443773495368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ref="G426:G471" ca="1" si="7">IFERROR(NOW()-F426,"")</f>
        <v>45981.443773495368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45981.443773495368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45981.443773495368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45981.443773495368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45981.443773495368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45981.443773495368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45981.443773495368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45981.443773495368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45981.443773495368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45981.443773495368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45981.443773495368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45981.443773495368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45981.443773495368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45981.443773495368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45981.443773495368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45981.443773495368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45981.443773495368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45981.443773495368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45981.443773495368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45981.443773495368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45981.443773495368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45981.443773495368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45981.443773495368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45981.443773495368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45981.443773495368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45981.443773495368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45981.443773495368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45981.443773495368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45981.443773495368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45981.443773495368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45981.443773495368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45981.443773495368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45981.443773495368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45981.443773495368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45981.443773495368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45981.443773495368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45981.443773495368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45981.443773495368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45981.443773495368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45981.443773495368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45981.443773495368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45981.443773495368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45981.443773495368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45981.443773495368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45981.443773495368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45981.443773495368</v>
      </c>
      <c r="H471" s="95"/>
      <c r="I471" s="113" t="str">
        <f>IFERROR(VLOOKUP(D471,DB!A:F,6,0),"")</f>
        <v/>
      </c>
      <c r="J471" s="113" t="str">
        <f>IFERROR(VLOOKUP(D471,DB!A:G,7,0),"")</f>
        <v/>
      </c>
      <c r="K471" s="97"/>
      <c r="L471" s="91" t="str">
        <f>IFERROR(VLOOKUP(D471,DB!A:I,9,0),"")</f>
        <v/>
      </c>
    </row>
  </sheetData>
  <dataValidations count="2">
    <dataValidation allowBlank="1" showInputMessage="1" showErrorMessage="1" sqref="E1" xr:uid="{A4F81451-56CC-4543-9497-104C4E44EE4B}"/>
    <dataValidation type="list" allowBlank="1" showInputMessage="1" showErrorMessage="1" sqref="E2:E4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5"/>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89.6117134259257</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55.254896296297375</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32.782662500001607</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3.9289702546302578</v>
      </c>
      <c r="H5" s="128">
        <v>45977.468807870369</v>
      </c>
      <c r="I5" s="109" t="str">
        <f>IFERROR(VLOOKUP(D5,DB!A:F,6,0),"")</f>
        <v>SCECO</v>
      </c>
      <c r="J5" s="109" t="str">
        <f>IFERROR(VLOOKUP(D5,DB!A:G,7,0),"")</f>
        <v>Weak</v>
      </c>
      <c r="K5" s="109" t="s">
        <v>39124</v>
      </c>
      <c r="L5" s="109" t="str">
        <f>IFERROR(VLOOKUP(D5,DB!A:I,9,0),"")</f>
        <v>Latis</v>
      </c>
    </row>
    <row r="6" spans="1:13">
      <c r="A6" s="109" t="s">
        <v>39125</v>
      </c>
      <c r="B6" s="109" t="str">
        <f>IFERROR(VLOOKUP(D6,DB!A:K,11,0),"")</f>
        <v>R5</v>
      </c>
      <c r="C6" s="109">
        <v>1</v>
      </c>
      <c r="D6" s="109" t="s">
        <v>36518</v>
      </c>
      <c r="E6" s="109" t="s">
        <v>39021</v>
      </c>
      <c r="F6" s="128">
        <v>45981.373298611114</v>
      </c>
      <c r="G6" s="111">
        <f ca="1">IFERROR(NOW()-F6,"")</f>
        <v>7.0474884254508652E-2</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2</v>
      </c>
      <c r="D7" s="109" t="s">
        <v>31274</v>
      </c>
      <c r="E7" s="109" t="s">
        <v>39021</v>
      </c>
      <c r="F7" s="128">
        <v>45981.392025462963</v>
      </c>
      <c r="G7" s="111">
        <f ca="1">IFERROR(NOW()-F7,"")</f>
        <v>5.1748032405157574E-2</v>
      </c>
      <c r="H7" s="128">
        <v>45981.383692129632</v>
      </c>
      <c r="I7" s="109" t="str">
        <f>IFERROR(VLOOKUP(D7,DB!A:F,6,0),"")</f>
        <v>SCECO</v>
      </c>
      <c r="J7" s="109" t="str">
        <f>IFERROR(VLOOKUP(D7,DB!A:G,7,0),"")</f>
        <v>Vandalized</v>
      </c>
      <c r="K7" s="109" t="s">
        <v>39126</v>
      </c>
      <c r="L7" s="109" t="str">
        <f>IFERROR(VLOOKUP(D7,DB!A:I,9,0),"")</f>
        <v>Latis</v>
      </c>
    </row>
    <row r="8" spans="1:13">
      <c r="A8" s="109" t="s">
        <v>39128</v>
      </c>
      <c r="B8" s="109" t="str">
        <f>IFERROR(VLOOKUP(D8,DB!A:K,11,0),"")</f>
        <v>R5</v>
      </c>
      <c r="C8" s="109">
        <v>1</v>
      </c>
      <c r="D8" s="109" t="s">
        <v>36021</v>
      </c>
      <c r="E8" s="109" t="s">
        <v>39021</v>
      </c>
      <c r="F8" s="128">
        <v>45981.41777777778</v>
      </c>
      <c r="G8" s="111">
        <f ca="1">IFERROR(NOW()-F8,"")</f>
        <v>2.599571758764796E-2</v>
      </c>
      <c r="H8" s="128">
        <v>45981.411527777775</v>
      </c>
      <c r="I8" s="109" t="str">
        <f>IFERROR(VLOOKUP(D8,DB!A:F,6,0),"")</f>
        <v>Generator-SG</v>
      </c>
      <c r="J8" s="109" t="str">
        <f>IFERROR(VLOOKUP(D8,DB!A:G,7,0),"")</f>
        <v>Vandalized</v>
      </c>
      <c r="K8" s="109" t="s">
        <v>39129</v>
      </c>
      <c r="L8" s="109" t="str">
        <f>IFERROR(VLOOKUP(D8,DB!A:I,9,0),"")</f>
        <v>Latis</v>
      </c>
    </row>
    <row r="9" spans="1:13">
      <c r="A9" s="109"/>
      <c r="B9" s="109" t="str">
        <f>IFERROR(VLOOKUP(D9,DB!A:K,11,0),"")</f>
        <v/>
      </c>
      <c r="C9" s="109"/>
      <c r="D9" s="109"/>
      <c r="E9" s="109"/>
      <c r="F9" s="109"/>
      <c r="G9" s="111">
        <f ca="1">IFERROR(NOW()-F9,"")</f>
        <v>45981.443773495368</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45981.443773495368</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45981.443773495368</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45981.443773495368</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45981.443773495368</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45981.443773495368</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45981.443773495368</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45981.443773495368</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45981.443773495368</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45981.443773495368</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45981.443773495368</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45981.443773495368</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45981.443773495368</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45981.443773495368</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45981.443773495368</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45981.443773495368</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45981.443773495368</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45981.443773495368</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45981.443773495368</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45981.443773495368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45981.443773495368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45981.443773495368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45981.443773495368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45981.443773495368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45981.443773495368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45981.443773495368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45981.443773495368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45981.443773495368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45981.443773495368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45981.443773495368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45981.443773495368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45981.443773495368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45981.443773495368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45981.443773495368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45981.443773495368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45981.443773495368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45981.443773495368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45981.443773495368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45981.443773495368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45981.443773495368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45981.443773495368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45981.443773495368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45981.443773495368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45981.443773495368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45981.443773495368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45981.443773495368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45981.443773495368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45981.443773495368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45981.443773495368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45981.443773495368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45981.443773495368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45981.443773495368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45981.443773495368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45981.443773495368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45981.443773495368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45981.443773495368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45981.443773495368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45981.443773495368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45981.443773495368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45981.443773495368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45981.443773495368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45981.443773495368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45981.443773495368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45981.443773495368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45981.443773495368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45981.443773495368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45981.443773495368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45981.443773495368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45981.443773495368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45981.443773495368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45981.443773495368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45981.443773495368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45981.443773495368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45981.443773495368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45981.443773495368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45981.443773495368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45981.443773495368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45981.443773495368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45981.443773495368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45981.443773495368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45981.443773495368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45981.443773495368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45981.443773495368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45981.443773495368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45981.443773495368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45981.443773495368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45981.443773495368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45981.443773495368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45981.443773495368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45981.443773495368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45981.443773495368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45981.443773495368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45981.443773495368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45981.443773495368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45981.443773495368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45981.443773495368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45981.443773495368</v>
      </c>
      <c r="H105" s="109"/>
      <c r="I105" s="109" t="str">
        <f>IFERROR(VLOOKUP(D105,DB!A:F,6,0),"")</f>
        <v/>
      </c>
      <c r="J105" s="109" t="str">
        <f>IFERROR(VLOOKUP(D105,DB!A:G,7,0),"")</f>
        <v/>
      </c>
      <c r="K105" s="109"/>
      <c r="L105" s="109" t="str">
        <f>IFERROR(VLOOKUP(D105,DB!A:I,9,0),"")</f>
        <v/>
      </c>
    </row>
    <row r="106" spans="1:12">
      <c r="A106" s="131"/>
      <c r="B106" s="131" t="str">
        <f>IFERROR(VLOOKUP(D106,DB!A:K,11,0),"")</f>
        <v/>
      </c>
      <c r="C106" s="131"/>
      <c r="D106" s="131"/>
      <c r="E106" s="131"/>
      <c r="F106" s="132"/>
      <c r="G106" s="111">
        <f ca="1">IFERROR(NOW()-F106,"")</f>
        <v>45981.443773495368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45981.443773495368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45981.443773495368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45981.443773495368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45981.443773495368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45981.443773495368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45981.443773495368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45981.443773495368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45981.443773495368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45981.443773495368</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45981.443773495368</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45981.443773495368</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45981.443773495368</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45981.443773495368</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45981.443773495368</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45981.443773495368</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45981.443773495368</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45981.443773495368</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45981.443773495368</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45981.443773495368</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45981.443773495368</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45981.443773495368</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45981.443773495368</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45981.443773495368</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45981.443773495368</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45981.443773495368</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45981.443773495368</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45981.443773495368</v>
      </c>
      <c r="H133" s="132"/>
      <c r="I133" s="131" t="str">
        <f>IFERROR(VLOOKUP(D133,DB!A:F,6,0),"")</f>
        <v/>
      </c>
      <c r="J133" s="131" t="str">
        <f>IFERROR(VLOOKUP(D133,DB!A:G,7,0),"")</f>
        <v/>
      </c>
      <c r="K133" s="131"/>
      <c r="L133" s="131" t="str">
        <f>IFERROR(VLOOKUP(D133,DB!A:I,9,0),"")</f>
        <v/>
      </c>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sheetData>
  <dataValidations count="2">
    <dataValidation allowBlank="1" showInputMessage="1" showErrorMessage="1" sqref="E1" xr:uid="{920C6338-E771-4DAE-8C89-92A9093EA4DE}"/>
    <dataValidation type="list" allowBlank="1" showInputMessage="1" showErrorMessage="1" sqref="E2:E1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39130</v>
      </c>
      <c r="B2" s="119" t="str">
        <f>IFERROR(VLOOKUP(D2,DB!A:K,11,0),"")</f>
        <v>R6</v>
      </c>
      <c r="C2" s="120">
        <v>1</v>
      </c>
      <c r="D2" s="119" t="s">
        <v>29744</v>
      </c>
      <c r="E2" s="109" t="s">
        <v>39021</v>
      </c>
      <c r="F2" s="121">
        <v>45981.419027777774</v>
      </c>
      <c r="G2" s="104">
        <f t="shared" ref="G2:G13" ca="1" si="0">IFERROR(NOW()-F2,"-")</f>
        <v>2.474583333969349E-2</v>
      </c>
      <c r="H2" s="121">
        <v>45981.419027777774</v>
      </c>
      <c r="I2" s="119" t="str">
        <f>IFERROR(VLOOKUP(D2,DB!A:F,6,0),"")</f>
        <v>SCECO</v>
      </c>
      <c r="J2" s="119" t="str">
        <f>IFERROR(VLOOKUP(D2,DB!A:G,7,0),"")</f>
        <v>Dead+No BB Design</v>
      </c>
      <c r="K2" s="122" t="s">
        <v>39131</v>
      </c>
      <c r="L2" s="123" t="str">
        <f>IFERROR(VLOOKUP(D2,DB!A:I,9,0),"")</f>
        <v>Latis</v>
      </c>
    </row>
    <row r="3" spans="1:16382" ht="31.5" customHeight="1">
      <c r="A3" s="118"/>
      <c r="B3" s="119" t="str">
        <f>IFERROR(VLOOKUP(D3,DB!A:K,11,0),"")</f>
        <v/>
      </c>
      <c r="C3" s="120"/>
      <c r="D3" s="119"/>
      <c r="E3" s="109"/>
      <c r="F3" s="121"/>
      <c r="G3" s="104">
        <f t="shared" ca="1" si="0"/>
        <v>45981.443773611114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45981.443773611114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45981.443773611114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45981.443773611114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45981.443773611114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45981.443773611114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45981.443773611114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45981.443773611114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45981.443773611114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45981.443773611114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45981.443773611114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45981.443773611114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45981.443773611114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45981.443773611114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45981.443773611114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45981.443773611114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45981.443773611114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45981.443773611114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45981.443773611114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45981.443773611114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45981.443773611114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45981.443773611114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45981.443773611114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45981.443773611114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45981.443773611114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45981.443773611114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45981.443773611114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45981.443773611114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45981.443773611114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45981.443773611114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45981.443773611114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45981.443773611114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45981.443773611114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45981.443773611114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45981.443773611114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45981.443773611114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45981.443773611114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45981.443773611114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45981.443773611114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45981.443773611114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45981.443773611114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45981.443773611114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45981.443773611114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45981.443773611114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45981.443773611114</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2025-11-20T07:41:36Z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