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7949" documentId="120_S{2AC9BD13-BADA-5192-A53E-5A8FF88502F6}" xr6:coauthVersionLast="47" xr6:coauthVersionMax="47" xr10:uidLastSave="{3D8974CD-D1DB-426B-9624-A4A14359B007}"/>
  <bookViews>
    <workbookView xWindow="-120" yWindow="-120" windowWidth="38640" windowHeight="21120" firstSheet="1"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G2" i="1"/>
  <c r="B5" i="5"/>
  <c r="G5" i="5"/>
  <c r="I5" i="5"/>
  <c r="J5" i="5"/>
  <c r="L5"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alcChain>
</file>

<file path=xl/sharedStrings.xml><?xml version="1.0" encoding="utf-8"?>
<sst xmlns="http://schemas.openxmlformats.org/spreadsheetml/2006/main" count="180289" uniqueCount="39126">
  <si>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</si>
  <si>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</si>
  <si>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</si>
  <si>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</si>
  <si>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</si>
  <si>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</si>
  <si>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</si>
  <si>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</si>
  <si>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</si>
  <si>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</si>
  <si>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</si>
  <si>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</si>
  <si>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</si>
  <si>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</si>
  <si>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</si>
  <si>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</si>
  <si>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</si>
  <si>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</si>
  <si>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</si>
  <si>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</si>
  <si>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</si>
  <si>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</si>
  <si>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</si>
  <si>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</si>
  <si>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</si>
  <si>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</si>
  <si>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</si>
  <si>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</si>
  <si>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</si>
  <si>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</si>
  <si>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</si>
  <si>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</si>
  <si>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</si>
  <si>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</si>
  <si>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</si>
  <si>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</si>
  <si>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</si>
  <si>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</si>
  <si>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</si>
  <si>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</si>
  <si>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</si>
  <si>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</si>
  <si>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</si>
  <si>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</si>
  <si>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</si>
  <si>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</si>
  <si>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</si>
  <si>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</si>
  <si>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</si>
  <si>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</si>
  <si>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</si>
  <si>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</si>
  <si>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</si>
  <si>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</si>
  <si>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</si>
  <si>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</si>
  <si>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</si>
  <si>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</si>
  <si>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</si>
  <si>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</si>
  <si>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</si>
  <si>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</si>
  <si>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</si>
  <si>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</si>
  <si>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</si>
  <si>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</si>
  <si>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</si>
  <si>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</si>
  <si>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</si>
  <si>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</si>
  <si>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</si>
  <si>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</si>
  <si>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</si>
  <si>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</si>
  <si>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</si>
  <si>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</si>
  <si>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</si>
  <si>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</si>
  <si>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</si>
  <si>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</si>
  <si>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</si>
  <si>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</si>
  <si>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</si>
  <si>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</si>
  <si>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</si>
  <si>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</si>
  <si>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</si>
  <si>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</si>
  <si>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</si>
  <si>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</si>
  <si>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</si>
  <si>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</si>
  <si>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</si>
  <si>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</si>
  <si>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</si>
  <si>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</si>
  <si>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</si>
  <si>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</si>
  <si>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</si>
  <si>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</si>
  <si>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</si>
  <si>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</si>
  <si>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</si>
  <si>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</si>
  <si>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</si>
  <si>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</si>
  <si>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</si>
  <si>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</si>
  <si>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</si>
  <si>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</si>
  <si>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</si>
  <si>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</si>
  <si>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</si>
  <si>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</si>
  <si>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</si>
  <si>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</si>
  <si>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</si>
  <si>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</si>
  <si>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</si>
  <si>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</si>
  <si>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</si>
  <si>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</si>
  <si>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</si>
  <si>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</si>
  <si>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</si>
  <si>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</si>
  <si>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</si>
  <si>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</si>
  <si>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</si>
  <si>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</si>
  <si>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</si>
  <si>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</si>
  <si>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</si>
  <si>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</si>
  <si>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</si>
  <si>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</si>
  <si>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</si>
  <si>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</si>
  <si>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</si>
  <si>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</si>
  <si>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</si>
  <si>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</si>
  <si>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</si>
  <si>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</si>
  <si>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</si>
  <si>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</si>
  <si>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</si>
  <si>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</si>
  <si>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</si>
  <si>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</si>
  <si>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</si>
  <si>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</si>
  <si>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</si>
  <si>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</si>
  <si>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</si>
  <si>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</si>
  <si>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</si>
  <si>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</si>
  <si>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</si>
  <si>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</si>
  <si>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</si>
  <si>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</si>
  <si>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</si>
  <si>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</si>
  <si>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</si>
  <si>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</si>
  <si>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</si>
  <si>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</si>
  <si>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</si>
  <si>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</si>
  <si>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</si>
  <si>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</si>
  <si>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</si>
  <si>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</si>
  <si>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</si>
  <si>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</si>
  <si>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</si>
  <si>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</si>
  <si>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</si>
  <si>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</si>
  <si>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</si>
  <si>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</si>
  <si>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</si>
  <si>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</si>
  <si>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</si>
  <si>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</si>
  <si>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</si>
  <si>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</si>
  <si>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</si>
  <si>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</si>
  <si>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</si>
  <si>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</si>
  <si>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</si>
  <si>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</si>
  <si>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</si>
  <si>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</si>
  <si>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</si>
  <si>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</si>
  <si>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</si>
  <si>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</si>
  <si>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</si>
  <si>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</si>
  <si>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</si>
  <si>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</si>
  <si>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</si>
  <si>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</si>
  <si>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</si>
  <si>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</si>
  <si>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</si>
  <si>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</si>
  <si>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</si>
  <si>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</si>
  <si>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</si>
  <si>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</si>
  <si>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</si>
  <si>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</si>
  <si>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</si>
  <si>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</si>
  <si>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</si>
  <si>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</si>
  <si>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</si>
  <si>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</si>
  <si>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</si>
  <si>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</si>
  <si>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</si>
  <si>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</si>
  <si>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</si>
  <si>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</si>
  <si>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</si>
  <si>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</si>
  <si>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</si>
  <si>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</si>
  <si>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</si>
  <si>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</si>
  <si>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</si>
  <si>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</si>
  <si>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</si>
  <si>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</si>
  <si>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</si>
  <si>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</si>
  <si>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</si>
  <si>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</si>
  <si>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</si>
  <si>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</si>
  <si>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</si>
  <si>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</si>
  <si>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</si>
  <si>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</si>
  <si>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</si>
  <si>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</si>
  <si>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</si>
  <si>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</si>
  <si>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</si>
  <si>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</si>
  <si>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</si>
  <si>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</si>
  <si>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</si>
  <si>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</si>
  <si>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</si>
  <si>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</si>
  <si>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</si>
  <si>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</si>
  <si>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</si>
  <si>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</si>
  <si>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</si>
  <si>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</si>
  <si>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</si>
  <si>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</si>
  <si>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</si>
  <si>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</si>
  <si>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</si>
  <si>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</si>
  <si>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</si>
  <si>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</si>
  <si>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</si>
  <si>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</si>
  <si>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</si>
  <si>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</si>
  <si>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</si>
  <si>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</si>
  <si>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</si>
  <si>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</si>
  <si>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</si>
  <si>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</si>
  <si>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</si>
  <si>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</si>
  <si>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</si>
  <si>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</si>
  <si>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</si>
  <si>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</si>
  <si>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</si>
  <si>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</si>
  <si>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</si>
  <si>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</si>
  <si>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</si>
  <si>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</si>
  <si>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</si>
  <si>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</si>
  <si>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</si>
  <si>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</si>
  <si>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</si>
  <si>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</si>
  <si>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</si>
  <si>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</si>
  <si>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</si>
  <si>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</si>
  <si>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</si>
  <si>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</si>
  <si>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</si>
  <si>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</si>
  <si>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</si>
  <si>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</si>
  <si>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</si>
  <si>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</si>
  <si>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</si>
  <si>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</si>
  <si>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</si>
  <si>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</si>
  <si>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</si>
  <si>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</si>
  <si>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</si>
  <si>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</si>
  <si>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</si>
  <si>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</si>
  <si>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</si>
  <si>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</si>
  <si>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</si>
  <si>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</si>
  <si>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</si>
  <si>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</si>
  <si>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</si>
  <si>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</si>
  <si>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</si>
  <si>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</si>
  <si>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</si>
  <si>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</si>
  <si>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</si>
  <si>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</si>
  <si>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</si>
  <si>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</si>
  <si>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</si>
  <si>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</si>
  <si>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</si>
  <si>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</si>
  <si>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</si>
  <si>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</si>
  <si>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</si>
  <si>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</si>
  <si>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</si>
  <si>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</si>
  <si>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</si>
  <si>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</si>
  <si>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</si>
  <si>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</si>
  <si>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</si>
  <si>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</si>
  <si>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</si>
  <si>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</si>
  <si>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</si>
  <si>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</si>
  <si>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</si>
  <si>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</si>
  <si>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</si>
  <si>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</si>
  <si>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</si>
  <si>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</si>
  <si>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</si>
  <si>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</si>
  <si>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</si>
  <si>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</si>
  <si>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</si>
  <si>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</si>
  <si>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</si>
  <si>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</si>
  <si>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</si>
  <si>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</si>
  <si>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</si>
  <si>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</si>
  <si>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</si>
  <si>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</si>
  <si>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</si>
  <si>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</si>
  <si>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</si>
  <si>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</si>
  <si>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</si>
  <si>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</si>
  <si>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</si>
  <si>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</si>
  <si>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</si>
  <si>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</si>
  <si>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</si>
  <si>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</si>
  <si>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</si>
  <si>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</si>
  <si>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</si>
  <si>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</si>
  <si>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</si>
  <si>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</si>
  <si>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</si>
  <si>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</si>
  <si>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</si>
  <si>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</si>
  <si>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</si>
  <si>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</si>
  <si>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</si>
  <si>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</si>
  <si>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</si>
  <si>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</si>
  <si>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</si>
  <si>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</si>
  <si>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</si>
  <si>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</si>
  <si>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</si>
  <si>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</si>
  <si>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</si>
  <si>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</si>
  <si>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</si>
  <si>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</si>
  <si>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</si>
  <si>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</si>
  <si>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</si>
  <si>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</si>
  <si>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</si>
  <si>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</si>
  <si>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</si>
  <si>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</si>
  <si>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</si>
  <si>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</si>
  <si>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</si>
  <si>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</si>
  <si>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</si>
  <si>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</si>
  <si>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</si>
  <si>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</si>
  <si>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</si>
  <si>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</si>
  <si>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</si>
  <si>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</si>
  <si>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</si>
  <si>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</si>
  <si>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</si>
  <si>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</si>
  <si>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</si>
  <si>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</si>
  <si>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</si>
  <si>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</si>
  <si>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</si>
  <si>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</si>
  <si>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</si>
  <si>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</si>
  <si>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</si>
  <si>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</si>
  <si>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</si>
  <si>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</si>
  <si>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</si>
  <si>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</si>
  <si>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</si>
  <si>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</si>
  <si>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</si>
  <si>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</si>
  <si>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</si>
  <si>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</si>
  <si>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</si>
  <si>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</si>
  <si>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</si>
  <si>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</si>
  <si>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</si>
  <si>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</si>
  <si>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</si>
  <si>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</si>
  <si>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</si>
  <si>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</si>
  <si>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</si>
  <si>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</si>
  <si>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</si>
  <si>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</si>
  <si>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</si>
  <si>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</si>
  <si>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</si>
  <si>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</si>
  <si>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</si>
  <si>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</si>
  <si>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</si>
  <si>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</si>
  <si>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</si>
  <si>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</si>
  <si>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</si>
  <si>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</si>
  <si>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</si>
  <si>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</si>
  <si>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</si>
  <si>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</si>
  <si>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</si>
  <si>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</si>
  <si>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</si>
  <si>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</si>
  <si>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</si>
  <si>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</si>
  <si>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</si>
  <si>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</si>
  <si>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</si>
  <si>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</si>
  <si>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</si>
  <si>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</si>
  <si>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</si>
  <si>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</si>
  <si>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</si>
  <si>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</si>
  <si>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</si>
  <si>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</si>
  <si>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</si>
  <si>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</si>
  <si>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</si>
  <si>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</si>
  <si>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</si>
  <si>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</si>
  <si>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</si>
  <si>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</si>
  <si>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</si>
  <si>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</si>
  <si>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</si>
  <si>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</si>
  <si>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</si>
  <si>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</si>
  <si>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</si>
  <si>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</si>
  <si>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</si>
  <si>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</si>
  <si>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</si>
  <si>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</si>
  <si>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</si>
  <si>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</si>
  <si>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</si>
  <si>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</si>
  <si>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</si>
  <si>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</si>
  <si>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</si>
  <si>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</si>
  <si>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</si>
  <si>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</si>
  <si>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</si>
  <si>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</si>
  <si>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</si>
  <si>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</si>
  <si>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</si>
  <si>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</si>
  <si>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</si>
  <si>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</si>
  <si>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</si>
  <si>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</si>
  <si>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</si>
  <si>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</si>
  <si>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</si>
  <si>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</si>
  <si>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</si>
  <si>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</si>
  <si>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</si>
  <si>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</si>
  <si>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</si>
  <si>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</si>
  <si>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</si>
  <si>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</si>
  <si>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</si>
  <si>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</si>
  <si>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</si>
  <si>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</si>
  <si>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</si>
  <si>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</si>
  <si>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</si>
  <si>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</si>
  <si>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</si>
  <si>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</si>
  <si>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</si>
  <si>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</si>
  <si>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</si>
  <si>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</si>
  <si>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</si>
  <si>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</si>
  <si>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</si>
  <si>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</si>
  <si>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</si>
  <si>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</si>
  <si>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</si>
  <si>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</si>
  <si>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</si>
  <si>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</si>
  <si>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</si>
  <si>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</si>
  <si>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</si>
  <si>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</si>
  <si>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</si>
  <si>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</si>
  <si>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</si>
  <si>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</si>
  <si>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</si>
  <si>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</si>
  <si>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</si>
  <si>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</si>
  <si>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</si>
  <si>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</si>
  <si>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</si>
  <si>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</si>
  <si>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</si>
  <si>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</si>
  <si>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</si>
  <si>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</si>
  <si>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</si>
  <si>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</si>
  <si>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</si>
  <si>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</si>
  <si>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</si>
  <si>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</si>
  <si>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</si>
  <si>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</si>
  <si>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</si>
  <si>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</si>
  <si>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</si>
  <si>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</si>
  <si>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</si>
  <si>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</si>
  <si>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</si>
  <si>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</si>
  <si>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</si>
  <si>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</si>
  <si>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</si>
  <si>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</si>
  <si>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</si>
  <si>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</si>
  <si>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</si>
  <si>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</si>
  <si>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</si>
  <si>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</si>
  <si>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</si>
  <si>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</si>
  <si>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</si>
  <si>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</si>
  <si>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</si>
  <si>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</si>
  <si>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</si>
  <si>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</si>
  <si>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</si>
  <si>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</si>
  <si>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</si>
  <si>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</si>
  <si>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</si>
  <si>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</si>
  <si>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</si>
  <si>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</si>
  <si>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</si>
  <si>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</si>
  <si>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</si>
  <si>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</si>
  <si>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</si>
  <si>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</si>
  <si>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</si>
  <si>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</si>
  <si>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</si>
  <si>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</si>
  <si>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</si>
  <si>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</si>
  <si>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</si>
  <si>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</si>
  <si>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</si>
  <si>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</si>
  <si>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</si>
  <si>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</si>
  <si>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</si>
  <si>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</si>
  <si>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</si>
  <si>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</si>
  <si>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</si>
  <si>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</si>
  <si>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</si>
  <si>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</si>
  <si>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</si>
  <si>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</si>
  <si>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</si>
  <si>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</si>
  <si>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</si>
  <si>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</si>
  <si>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</si>
  <si>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</si>
  <si>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</si>
  <si>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</si>
  <si>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</si>
  <si>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</si>
  <si>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</si>
  <si>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</si>
  <si>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</si>
  <si>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</si>
  <si>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</si>
  <si>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</si>
  <si>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</si>
  <si>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</si>
  <si>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</si>
  <si>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</si>
  <si>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</si>
  <si>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</si>
  <si>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</si>
  <si>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</si>
  <si>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</si>
  <si>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</si>
  <si>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</si>
  <si>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</si>
  <si>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</si>
  <si>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</si>
  <si>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</si>
  <si>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</si>
  <si>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</si>
  <si>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</si>
  <si>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</si>
  <si>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</si>
  <si>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</si>
  <si>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</si>
  <si>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</si>
  <si>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</si>
  <si>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</si>
  <si>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</si>
  <si>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</si>
  <si>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</si>
  <si>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</si>
  <si>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</si>
  <si>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</si>
  <si>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</si>
  <si>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</si>
  <si>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</si>
  <si>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</si>
  <si>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</si>
  <si>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</si>
  <si>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</si>
  <si>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</si>
  <si>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</si>
  <si>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</si>
  <si>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</si>
  <si>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</si>
  <si>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</si>
  <si>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</si>
  <si>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</si>
  <si>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</si>
  <si>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</si>
  <si>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</si>
  <si>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</si>
  <si>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</si>
  <si>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</si>
  <si>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</si>
  <si>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</si>
  <si>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</si>
  <si>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</si>
  <si>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</si>
  <si>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</si>
  <si>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</si>
  <si>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</si>
  <si>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</si>
  <si>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</si>
  <si>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</si>
  <si>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</si>
  <si>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</si>
  <si>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</si>
  <si>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</si>
  <si>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</si>
  <si>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</si>
  <si>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</si>
  <si>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</si>
  <si>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</si>
  <si>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</si>
  <si>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</si>
  <si>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</si>
  <si>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</si>
  <si>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</si>
  <si>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</si>
  <si>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</si>
  <si>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</si>
  <si>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</si>
  <si>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</si>
  <si>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</si>
  <si>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</si>
  <si>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</si>
  <si>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</si>
  <si>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</si>
  <si>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</si>
  <si>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</si>
  <si>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</si>
  <si>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</si>
  <si>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</si>
  <si>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</si>
  <si>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</si>
  <si>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</si>
  <si>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</si>
  <si>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</si>
  <si>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</si>
  <si>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</si>
  <si>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</si>
  <si>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</si>
  <si>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</si>
  <si>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</si>
  <si>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</si>
  <si>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</si>
  <si>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</si>
  <si>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</si>
  <si>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</si>
  <si>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</si>
  <si>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</si>
  <si>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</si>
  <si>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</si>
  <si>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</si>
  <si>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</si>
  <si>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</si>
  <si>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</si>
  <si>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</si>
  <si>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</si>
  <si>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</si>
  <si>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</si>
  <si>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</si>
  <si>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</si>
  <si>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</si>
  <si>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</si>
  <si>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</si>
  <si>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</si>
  <si>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</si>
  <si>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</si>
  <si>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</si>
  <si>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</si>
  <si>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</si>
  <si>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</si>
  <si>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</si>
  <si>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</si>
  <si>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</si>
  <si>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</si>
  <si>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</si>
  <si>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</si>
  <si>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</si>
  <si>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</si>
  <si>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</si>
  <si>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</si>
  <si>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</si>
  <si>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</si>
  <si>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</si>
  <si>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</si>
  <si>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</si>
  <si>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</si>
  <si>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</si>
  <si>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</si>
  <si>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</si>
  <si>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</si>
  <si>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</si>
  <si>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</si>
  <si>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</si>
  <si>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</si>
  <si>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</si>
  <si>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</si>
  <si>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</si>
  <si>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</si>
  <si>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</si>
  <si>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</si>
  <si>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</si>
  <si>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</si>
  <si>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</si>
  <si>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</si>
  <si>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</si>
  <si>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</si>
  <si>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</si>
  <si>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</si>
  <si>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</si>
  <si>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</si>
  <si>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</si>
  <si>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</si>
  <si>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</si>
  <si>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</si>
  <si>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</si>
  <si>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</si>
  <si>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</si>
  <si>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</si>
  <si>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</si>
  <si>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</si>
  <si>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</si>
  <si>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</si>
  <si>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</si>
  <si>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</si>
  <si>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</si>
  <si>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</si>
  <si>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</si>
  <si>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</si>
  <si>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</si>
  <si>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</si>
  <si>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</si>
  <si>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</si>
  <si>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</si>
  <si>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</si>
  <si>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</si>
  <si>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</si>
  <si>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</si>
  <si>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</si>
  <si>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</si>
  <si>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</si>
  <si>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</si>
  <si>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</si>
  <si>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</si>
  <si>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</si>
  <si>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</si>
  <si>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</si>
  <si>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</si>
  <si>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</si>
  <si>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</si>
  <si>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</si>
  <si>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</si>
  <si>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</si>
  <si>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</si>
  <si>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</si>
  <si>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</si>
  <si>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</si>
  <si>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</si>
  <si>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</si>
  <si>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</si>
  <si>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</si>
  <si>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</si>
  <si>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</si>
  <si>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</si>
  <si>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</si>
  <si>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</si>
  <si>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</si>
  <si>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</si>
  <si>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</si>
  <si>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</si>
  <si>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</si>
  <si>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</si>
  <si>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</si>
  <si>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</si>
  <si>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</si>
  <si>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</si>
  <si>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</si>
  <si>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</si>
  <si>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</si>
  <si>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</si>
  <si>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</si>
  <si>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</si>
  <si>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</si>
  <si>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</si>
  <si>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</si>
  <si>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</si>
  <si>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</si>
  <si>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</si>
  <si>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</si>
  <si>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</si>
  <si>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</si>
  <si>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</si>
  <si>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</si>
  <si>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</si>
  <si>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</si>
  <si>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</si>
  <si>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</si>
  <si>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</si>
  <si>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</si>
  <si>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</si>
  <si>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</si>
  <si>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</si>
  <si>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</si>
  <si>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</si>
  <si>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</si>
  <si>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</si>
  <si>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</si>
  <si>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</si>
  <si>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</si>
  <si>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</si>
  <si>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</si>
  <si>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</si>
  <si>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</si>
  <si>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</si>
  <si>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</si>
  <si>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</si>
  <si>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</si>
  <si>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</si>
  <si>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</si>
  <si>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</si>
  <si>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</si>
  <si>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</si>
  <si>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</si>
  <si>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</si>
  <si>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</si>
  <si>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</si>
  <si>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</si>
  <si>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</si>
  <si>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</si>
  <si>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</si>
  <si>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</si>
  <si>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</si>
  <si>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</si>
  <si>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</si>
  <si>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</si>
  <si>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</si>
  <si>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</si>
  <si>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</si>
  <si>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</si>
  <si>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</si>
  <si>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</si>
  <si>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</si>
  <si>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</si>
  <si>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</si>
  <si>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</si>
  <si>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</si>
  <si>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</si>
  <si>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</si>
  <si>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</si>
  <si>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</si>
  <si>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</si>
  <si>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</si>
  <si>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</si>
  <si>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</si>
  <si>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</si>
  <si>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</si>
  <si>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</si>
  <si>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</si>
  <si>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</si>
  <si>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</si>
  <si>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</si>
  <si>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</si>
  <si>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</si>
  <si>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</si>
  <si>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</si>
  <si>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</si>
  <si>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</si>
  <si>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</si>
  <si>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</si>
  <si>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</si>
  <si>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</si>
  <si>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</si>
  <si>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</si>
  <si>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</si>
  <si>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</si>
  <si>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</si>
  <si>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</si>
  <si>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</si>
  <si>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</si>
  <si>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</si>
  <si>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</si>
  <si>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</si>
  <si>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</si>
  <si>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</si>
  <si>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</si>
  <si>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</si>
  <si>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</si>
  <si>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</si>
  <si>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</si>
  <si>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</si>
  <si>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</si>
  <si>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</si>
  <si>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</si>
  <si>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</si>
  <si>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</si>
  <si>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</si>
  <si>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</si>
  <si>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</si>
  <si>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</si>
  <si>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</si>
  <si>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</si>
  <si>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</si>
  <si>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</si>
  <si>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</si>
  <si>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</si>
  <si>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</si>
  <si>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</si>
  <si>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</si>
  <si>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</si>
  <si>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</si>
  <si>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</si>
  <si>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</si>
  <si>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</si>
  <si>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</si>
  <si>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</si>
  <si>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</si>
  <si>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</si>
  <si>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</si>
  <si>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</si>
  <si>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</si>
  <si>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</si>
  <si>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</si>
  <si>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</si>
  <si>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</si>
  <si>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</si>
  <si>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</si>
  <si>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</si>
  <si>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</si>
  <si>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</si>
  <si>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</si>
  <si>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</si>
  <si>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</si>
  <si>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</si>
  <si>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</si>
  <si>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</si>
  <si>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</si>
  <si>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</si>
  <si>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</si>
  <si>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</si>
  <si>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</si>
  <si>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</si>
  <si>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</si>
  <si>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</si>
  <si>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</si>
  <si>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</si>
  <si>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</si>
  <si>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</si>
  <si>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</si>
  <si>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</si>
  <si>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</si>
  <si>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</si>
  <si>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</si>
  <si>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</si>
  <si>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</si>
  <si>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</si>
  <si>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</si>
  <si>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</si>
  <si>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</si>
  <si>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</si>
  <si>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</si>
  <si>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</si>
  <si>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</si>
  <si>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</si>
  <si>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</si>
  <si>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</si>
  <si>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</si>
  <si>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</si>
  <si>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</si>
  <si>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</si>
  <si>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</si>
  <si>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</si>
  <si>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</si>
  <si>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</si>
  <si>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</si>
  <si>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</si>
  <si>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</si>
  <si>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</si>
  <si>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</si>
  <si>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</si>
  <si>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</si>
  <si>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</si>
  <si>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</si>
  <si>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</si>
  <si>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</si>
  <si>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</si>
  <si>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</si>
  <si>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</si>
  <si>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</si>
  <si>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</si>
  <si>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</si>
  <si>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</si>
  <si>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</si>
  <si>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</si>
  <si>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</si>
  <si>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</si>
  <si>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</si>
  <si>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</si>
  <si>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</si>
  <si>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</si>
  <si>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</si>
  <si>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</si>
  <si>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</si>
  <si>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</si>
  <si>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</si>
  <si>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</si>
  <si>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</si>
  <si>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</si>
  <si>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</si>
  <si>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</si>
  <si>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</si>
  <si>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</si>
  <si>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</si>
  <si>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</si>
  <si>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</si>
  <si>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</si>
  <si>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</si>
  <si>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</si>
  <si>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</si>
  <si>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</si>
  <si>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</si>
  <si>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</si>
  <si>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</si>
  <si>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</si>
  <si>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</si>
  <si>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</si>
  <si>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</si>
  <si>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</si>
  <si>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</si>
  <si>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</si>
  <si>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</si>
  <si>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</si>
  <si>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</si>
  <si>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</si>
  <si>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</si>
  <si>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</si>
  <si>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</si>
  <si>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</si>
  <si>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</si>
  <si>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</si>
  <si>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</si>
  <si>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</si>
  <si>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</si>
  <si>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</si>
  <si>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</si>
  <si>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</si>
  <si>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</si>
  <si>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</si>
  <si>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</si>
  <si>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</si>
  <si>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</si>
  <si>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</si>
  <si>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</si>
  <si>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</si>
  <si>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</si>
  <si>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</si>
  <si>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</si>
  <si>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</si>
  <si>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</si>
  <si>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</si>
  <si>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</si>
  <si>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</si>
  <si>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</si>
  <si>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</si>
  <si>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</si>
  <si>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</si>
  <si>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</si>
  <si>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</si>
  <si>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</si>
  <si>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</si>
  <si>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</si>
  <si>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</si>
  <si>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</si>
  <si>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</si>
  <si>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</si>
  <si>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</si>
  <si>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</si>
  <si>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</si>
  <si>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</si>
  <si>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</si>
  <si>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</si>
  <si>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</si>
  <si>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</si>
  <si>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</si>
  <si>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</si>
  <si>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</si>
  <si>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</si>
  <si>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</si>
  <si>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</si>
  <si>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</si>
  <si>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</si>
  <si>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</si>
  <si>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</si>
  <si>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</si>
  <si>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</si>
  <si>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</si>
  <si>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</si>
  <si>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</si>
  <si>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</si>
  <si>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</si>
  <si>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</si>
  <si>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</si>
  <si>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</si>
  <si>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</si>
  <si>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</si>
  <si>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</si>
  <si>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</si>
  <si>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</si>
  <si>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</si>
  <si>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</si>
  <si>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</si>
  <si>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</si>
  <si>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</si>
  <si>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</si>
  <si>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</si>
  <si>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</si>
  <si>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</si>
  <si>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</si>
  <si>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</si>
  <si>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</si>
  <si>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</si>
  <si>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</si>
  <si>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</si>
  <si>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</si>
  <si>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</si>
  <si>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</si>
  <si>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</si>
  <si>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</si>
  <si>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</si>
  <si>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</si>
  <si>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</si>
  <si>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</si>
  <si>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</si>
  <si>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</si>
  <si>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</si>
  <si>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</si>
  <si>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</si>
  <si>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</si>
  <si>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</si>
  <si>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</si>
  <si>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</si>
  <si>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</si>
  <si>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</si>
  <si>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</si>
  <si>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</si>
  <si>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</si>
  <si>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</si>
  <si>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</si>
  <si>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</si>
  <si>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</si>
  <si>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</si>
  <si>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</si>
  <si>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</si>
  <si>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</si>
  <si>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</si>
  <si>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</si>
  <si>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</si>
  <si>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</si>
  <si>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</si>
  <si>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</si>
  <si>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</si>
  <si>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</si>
  <si>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</si>
  <si>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</si>
  <si>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</si>
  <si>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</si>
  <si>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</si>
  <si>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</si>
  <si>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</si>
  <si>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</si>
  <si>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</si>
  <si>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</si>
  <si>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</si>
  <si>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</si>
  <si>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</si>
  <si>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</si>
  <si>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</si>
  <si>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</si>
  <si>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</si>
  <si>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</si>
  <si>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</si>
  <si>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</si>
  <si>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</si>
  <si>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</si>
  <si>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</si>
  <si>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</si>
  <si>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</si>
  <si>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</si>
  <si>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</si>
  <si>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</si>
  <si>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</si>
  <si>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</si>
  <si>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</si>
  <si>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</si>
  <si>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</si>
  <si>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</si>
  <si>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</si>
  <si>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</si>
  <si>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</si>
  <si>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</si>
  <si>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</si>
  <si>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</si>
  <si>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</si>
  <si>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</si>
  <si>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</si>
  <si>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</si>
  <si>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</si>
  <si>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</si>
  <si>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</si>
  <si>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</si>
  <si>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</si>
  <si>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</si>
  <si>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</si>
  <si>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</si>
  <si>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</si>
  <si>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</si>
  <si>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</si>
  <si>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</si>
  <si>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</si>
  <si>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</si>
  <si>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</si>
  <si>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</si>
  <si>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</si>
  <si>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</si>
  <si>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</si>
  <si>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</si>
  <si>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</si>
  <si>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</si>
  <si>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</si>
  <si>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</si>
  <si>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</si>
  <si>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</si>
  <si>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</si>
  <si>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</si>
  <si>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</si>
  <si>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</si>
  <si>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</si>
  <si>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</si>
  <si>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</si>
  <si>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</si>
  <si>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</si>
  <si>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</si>
  <si>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</si>
  <si>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</si>
  <si>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</si>
  <si>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</si>
  <si>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</si>
  <si>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</si>
  <si>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</si>
  <si>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</si>
  <si>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</si>
  <si>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</si>
  <si>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</si>
  <si>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</si>
  <si>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</si>
  <si>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</si>
  <si>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</si>
  <si>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</si>
  <si>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</si>
  <si>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</si>
  <si>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</si>
  <si>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</si>
  <si>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</si>
  <si>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</si>
  <si>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</si>
  <si>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</si>
  <si>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</si>
  <si>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</si>
  <si>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</si>
  <si>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</si>
  <si>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</si>
  <si>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</si>
  <si>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</si>
  <si>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</si>
  <si>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</si>
  <si>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</si>
  <si>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</si>
  <si>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</si>
  <si>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</si>
  <si>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</si>
  <si>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</si>
  <si>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</si>
  <si>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</si>
  <si>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</si>
  <si>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</si>
  <si>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</si>
  <si>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</si>
  <si>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</si>
  <si>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</si>
  <si>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</si>
  <si>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</si>
  <si>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</si>
  <si>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</si>
  <si>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</si>
  <si>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</si>
  <si>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</si>
  <si>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</si>
  <si>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</si>
  <si>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</si>
  <si>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</si>
  <si>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</si>
  <si>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</si>
  <si>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</si>
  <si>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</si>
  <si>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</si>
  <si>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</si>
  <si>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</si>
  <si>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</si>
  <si>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</si>
  <si>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</si>
  <si>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</si>
  <si>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</si>
  <si>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</si>
  <si>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</si>
  <si>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</si>
  <si>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</si>
  <si>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</si>
  <si>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</si>
  <si>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</si>
  <si>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</si>
  <si>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</si>
  <si>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</si>
  <si>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</si>
  <si>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</si>
  <si>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</si>
  <si>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</si>
  <si>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</si>
  <si>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</si>
  <si>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</si>
  <si>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</si>
  <si>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</si>
  <si>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</si>
  <si>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</si>
  <si>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</si>
  <si>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</si>
  <si>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</si>
  <si>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</si>
  <si>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</si>
  <si>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</si>
  <si>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</si>
  <si>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</si>
  <si>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</si>
  <si>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</si>
  <si>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</si>
  <si>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</si>
  <si>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</si>
  <si>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</si>
  <si>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</si>
  <si>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</si>
  <si>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</si>
  <si>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</si>
  <si>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</si>
  <si>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</si>
  <si>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</si>
  <si>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</si>
  <si>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</si>
  <si>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</si>
  <si>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</si>
  <si>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</si>
  <si>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</si>
  <si>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</si>
  <si>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</si>
  <si>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</si>
  <si>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</si>
  <si>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</si>
  <si>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</si>
  <si>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</si>
  <si>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</si>
  <si>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</si>
  <si>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</si>
  <si>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</si>
  <si>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</si>
  <si>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</si>
  <si>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</si>
  <si>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</si>
  <si>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</si>
  <si>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</si>
  <si>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</si>
  <si>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</si>
  <si>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</si>
  <si>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</si>
  <si>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</si>
  <si>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</si>
  <si>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</si>
  <si>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</si>
  <si>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</si>
  <si>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</si>
  <si>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</si>
  <si>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</si>
  <si>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</si>
  <si>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</si>
  <si>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</si>
  <si>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</si>
  <si>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</si>
  <si>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</si>
  <si>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</si>
  <si>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</si>
  <si>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</si>
  <si>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</si>
  <si>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</si>
  <si>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</si>
  <si>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</si>
  <si>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</si>
  <si>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</si>
  <si>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</si>
  <si>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</si>
  <si>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</si>
  <si>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</si>
  <si>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</si>
  <si>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</si>
  <si>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</si>
  <si>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</si>
  <si>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</si>
  <si>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</si>
  <si>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</si>
  <si>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</si>
  <si>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</si>
  <si>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</si>
  <si>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</si>
  <si>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</si>
  <si>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</si>
  <si>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</si>
  <si>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</si>
  <si>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</si>
  <si>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</si>
  <si>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</si>
  <si>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</si>
  <si>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</si>
  <si>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</si>
  <si>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</si>
  <si>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</si>
  <si>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</si>
  <si>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</si>
  <si>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</si>
  <si>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</si>
  <si>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</si>
  <si>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</si>
  <si>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</si>
  <si>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</si>
  <si>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</si>
  <si>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</si>
  <si>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</si>
  <si>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</si>
  <si>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</si>
  <si>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</si>
  <si>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</si>
  <si>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</si>
  <si>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</si>
  <si>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</si>
  <si>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</si>
  <si>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</si>
  <si>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</si>
  <si>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</si>
  <si>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</si>
  <si>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</si>
  <si>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</si>
  <si>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</si>
  <si>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</si>
  <si>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</si>
  <si>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</si>
  <si>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</si>
  <si>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</si>
  <si>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</si>
  <si>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</si>
  <si>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</si>
  <si>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</si>
  <si>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</si>
  <si>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</si>
  <si>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</si>
  <si>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</si>
  <si>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</si>
  <si>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</si>
  <si>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</si>
  <si>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</si>
  <si>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</si>
  <si>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</si>
  <si>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</si>
  <si>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</si>
  <si>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</si>
  <si>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</si>
  <si>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</si>
  <si>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</si>
  <si>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</si>
  <si>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</si>
  <si>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</si>
  <si>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</si>
  <si>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</si>
  <si>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</si>
  <si>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</si>
  <si>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</si>
  <si>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</si>
  <si>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</si>
  <si>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</si>
  <si>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</si>
  <si>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</si>
  <si>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</si>
  <si>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</si>
  <si>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</si>
  <si>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</si>
  <si>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</si>
  <si>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</si>
  <si>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</si>
  <si>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</si>
  <si>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</si>
  <si>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</si>
  <si>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</si>
  <si>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</si>
  <si>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</si>
  <si>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</si>
  <si>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</si>
  <si>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</si>
  <si>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</si>
  <si>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</si>
  <si>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</si>
  <si>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</si>
  <si>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</si>
  <si>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</si>
  <si>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</si>
  <si>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</si>
  <si>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</si>
  <si>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</si>
  <si>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</si>
  <si>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</si>
  <si>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</si>
  <si>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</si>
  <si>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</si>
  <si>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</si>
  <si>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</si>
  <si>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</si>
  <si>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</si>
  <si>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</si>
  <si>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</si>
  <si>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</si>
  <si>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</si>
  <si>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</si>
  <si>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</si>
  <si>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</si>
  <si>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</si>
  <si>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</si>
  <si>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</si>
  <si>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</si>
  <si>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</si>
  <si>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</si>
  <si>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</si>
  <si>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</si>
  <si>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</si>
  <si>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</si>
  <si>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</si>
  <si>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</si>
  <si>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</si>
  <si>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</si>
  <si>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</si>
  <si>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</si>
  <si>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</si>
  <si>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</si>
  <si>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</si>
  <si>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</si>
  <si>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</si>
  <si>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</si>
  <si>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</si>
  <si>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</si>
  <si>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</si>
  <si>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</si>
  <si>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</si>
  <si>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</si>
  <si>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</si>
  <si>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</si>
  <si>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</si>
  <si>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</si>
  <si>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</si>
  <si>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</si>
  <si>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</si>
  <si>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</si>
  <si>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</si>
  <si>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</si>
  <si>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</si>
  <si>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</si>
  <si>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</si>
  <si>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</si>
  <si>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</si>
  <si>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</si>
  <si>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</si>
  <si>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</si>
  <si>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</si>
  <si>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</si>
  <si>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</si>
  <si>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</si>
  <si>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</si>
  <si>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</si>
  <si>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</si>
  <si>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</si>
  <si>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</si>
  <si>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</si>
  <si>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</si>
  <si>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</si>
  <si>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</si>
  <si>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</si>
  <si>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</si>
  <si>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</si>
  <si>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</si>
  <si>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</si>
  <si>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</si>
  <si>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</si>
  <si>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</si>
  <si>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</si>
  <si>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</si>
  <si>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</si>
  <si>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</si>
  <si>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</si>
  <si>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</si>
  <si>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</si>
  <si>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</si>
  <si>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</si>
  <si>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</si>
  <si>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</si>
  <si>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</si>
  <si>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</si>
  <si>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</si>
  <si>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</si>
  <si>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</si>
  <si>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</si>
  <si>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</si>
  <si>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</si>
  <si>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</si>
  <si>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</si>
  <si>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</si>
  <si>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</si>
  <si>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</si>
  <si>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</si>
  <si>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</si>
  <si>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</si>
  <si>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</si>
  <si>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</si>
  <si>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</si>
  <si>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</si>
  <si>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</si>
  <si>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</si>
  <si>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</si>
  <si>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</si>
  <si>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</si>
  <si>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</si>
  <si>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</si>
  <si>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</si>
  <si>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</si>
  <si>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</si>
  <si>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</si>
  <si>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</si>
  <si>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</si>
  <si>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</si>
  <si>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</si>
  <si>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</si>
  <si>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</si>
  <si>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</si>
  <si>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</si>
  <si>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</si>
  <si>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</si>
  <si>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</si>
  <si>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</si>
  <si>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</si>
  <si>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</si>
  <si>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</si>
  <si>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</si>
  <si>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</si>
  <si>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</si>
  <si>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</si>
  <si>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</si>
  <si>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</si>
  <si>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</si>
  <si>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</si>
  <si>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</si>
  <si>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</si>
  <si>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</si>
  <si>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</si>
  <si>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</si>
  <si>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</si>
  <si>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</si>
  <si>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</si>
  <si>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</si>
  <si>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</si>
  <si>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</si>
  <si>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</si>
  <si>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</si>
  <si>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</si>
  <si>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</si>
  <si>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</si>
  <si>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</si>
  <si>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</si>
  <si>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</si>
  <si>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</si>
  <si>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</si>
  <si>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</si>
  <si>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</si>
  <si>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</si>
  <si>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</si>
  <si>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</si>
  <si>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</si>
  <si>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</si>
  <si>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</si>
  <si>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</si>
  <si>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</si>
  <si>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</si>
  <si>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</si>
  <si>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</si>
  <si>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</si>
  <si>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</si>
  <si>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</si>
  <si>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</si>
  <si>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</si>
  <si>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</si>
  <si>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</si>
  <si>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</si>
  <si>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</si>
  <si>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</si>
  <si>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</si>
  <si>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</si>
  <si>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</si>
  <si>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</si>
  <si>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</si>
  <si>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</si>
  <si>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</si>
  <si>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</si>
  <si>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</si>
  <si>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</si>
  <si>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</si>
  <si>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</si>
  <si>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</si>
  <si>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</si>
  <si>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</si>
  <si>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</si>
  <si>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</si>
  <si>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</si>
  <si>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</si>
  <si>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</si>
  <si>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</si>
  <si>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</si>
  <si>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</si>
  <si>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</si>
  <si>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</si>
  <si>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</si>
  <si>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</si>
  <si>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</si>
  <si>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</si>
  <si>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</si>
  <si>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</si>
  <si>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</si>
  <si>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</si>
  <si>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</si>
  <si>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</si>
  <si>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</si>
  <si>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</si>
  <si>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</si>
  <si>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</si>
  <si>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</si>
  <si>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</si>
  <si>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</si>
  <si>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</si>
  <si>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</si>
  <si>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</si>
  <si>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</si>
  <si>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</si>
  <si>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</si>
  <si>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</si>
  <si>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</si>
  <si>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</si>
  <si>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</si>
  <si>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</si>
  <si>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</si>
  <si>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</si>
  <si>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</si>
  <si>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</si>
  <si>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</si>
  <si>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</si>
  <si>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</si>
  <si>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</si>
  <si>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</si>
  <si>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</si>
  <si>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</si>
  <si>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</si>
  <si>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</si>
  <si>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</si>
  <si>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</si>
  <si>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</si>
  <si>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</si>
  <si>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</si>
  <si>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</si>
  <si>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</si>
  <si>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</si>
  <si>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</si>
  <si>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</si>
  <si>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</si>
  <si>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</si>
  <si>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</si>
  <si>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</si>
  <si>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</si>
  <si>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</si>
  <si>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</si>
  <si>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</si>
  <si>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</si>
  <si>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</si>
  <si>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</si>
  <si>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</si>
  <si>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</si>
  <si>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</si>
  <si>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</si>
  <si>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</si>
  <si>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</si>
  <si>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</si>
  <si>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</si>
  <si>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</si>
  <si>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</si>
  <si>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</si>
  <si>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</si>
  <si>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</si>
  <si>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</si>
  <si>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</si>
  <si>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</si>
  <si>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</si>
  <si>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</si>
  <si>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</si>
  <si>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</si>
  <si>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</si>
  <si>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</si>
  <si>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</si>
  <si>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</si>
  <si>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</si>
  <si>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</si>
  <si>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</si>
  <si>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</si>
  <si>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</si>
  <si>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</si>
  <si>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</si>
  <si>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</si>
  <si>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</si>
  <si>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</si>
  <si>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</si>
  <si>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</si>
  <si>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</si>
  <si>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</si>
  <si>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</si>
  <si>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</si>
  <si>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</si>
  <si>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</si>
  <si>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</si>
  <si>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</si>
  <si>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</si>
  <si>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</si>
  <si>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</si>
  <si>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</si>
  <si>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</si>
  <si>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</si>
  <si>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</si>
  <si>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</si>
  <si>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</si>
  <si>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</si>
  <si>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</si>
  <si>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</si>
  <si>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</si>
  <si>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</si>
  <si>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</si>
  <si>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</si>
  <si>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</si>
  <si>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</si>
  <si>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</si>
  <si>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</si>
  <si>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</si>
  <si>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</si>
  <si>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</si>
  <si>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</si>
  <si>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</si>
  <si>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</si>
  <si>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</si>
  <si>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</si>
  <si>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</si>
  <si>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</si>
  <si>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</si>
  <si>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</si>
  <si>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</si>
  <si>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</si>
  <si>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</si>
  <si>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</si>
  <si>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</si>
  <si>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</si>
  <si>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</si>
  <si>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</si>
  <si>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</si>
  <si>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</si>
  <si>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</si>
  <si>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</si>
  <si>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</si>
  <si>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</si>
  <si>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</si>
  <si>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</si>
  <si>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</si>
  <si>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</si>
  <si>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</si>
  <si>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</si>
  <si>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</si>
  <si>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</si>
  <si>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</si>
  <si>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</si>
  <si>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</si>
  <si>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</si>
  <si>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</si>
  <si>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</si>
  <si>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</si>
  <si>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</si>
  <si>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</si>
  <si>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</si>
  <si>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</si>
  <si>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</si>
  <si>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</si>
  <si>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</si>
  <si>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</si>
  <si>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</si>
  <si>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</si>
  <si>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</si>
  <si>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</si>
  <si>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</si>
  <si>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</si>
  <si>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</si>
  <si>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</si>
  <si>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</si>
  <si>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</si>
  <si>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</si>
  <si>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</si>
  <si>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</si>
  <si>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</si>
  <si>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</si>
  <si>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</si>
  <si>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</si>
  <si>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</si>
  <si>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</si>
  <si>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</si>
  <si>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</si>
  <si>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</si>
  <si>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</si>
  <si>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</si>
  <si>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</si>
  <si>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</si>
  <si>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</si>
  <si>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</si>
  <si>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</si>
  <si>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</si>
  <si>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</si>
  <si>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</si>
  <si>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</si>
  <si>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</si>
  <si>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</si>
  <si>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</si>
  <si>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</si>
  <si>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</si>
  <si>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</si>
  <si>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</si>
  <si>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</si>
  <si>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</si>
  <si>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</si>
  <si>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</si>
  <si>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</si>
  <si>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</si>
  <si>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</si>
  <si>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</si>
  <si>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</si>
  <si>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</si>
  <si>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</si>
  <si>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</si>
  <si>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</si>
  <si>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</si>
  <si>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</si>
  <si>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</si>
  <si>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</si>
  <si>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</si>
  <si>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</si>
  <si>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</si>
  <si>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</si>
  <si>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</si>
  <si>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</si>
  <si>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</si>
  <si>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</si>
  <si>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</si>
  <si>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</si>
  <si>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</si>
  <si>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</si>
  <si>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</si>
  <si>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</si>
  <si>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</si>
  <si>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</si>
  <si>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</si>
  <si>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</si>
  <si>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</si>
  <si>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</si>
  <si>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</si>
  <si>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</si>
  <si>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</si>
  <si>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</si>
  <si>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</si>
  <si>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</si>
  <si>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</si>
  <si>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</si>
  <si>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</si>
  <si>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</si>
  <si>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</si>
  <si>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</si>
  <si>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</si>
  <si>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</si>
  <si>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</si>
  <si>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</si>
  <si>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</si>
  <si>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</si>
  <si>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</si>
  <si>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</si>
  <si>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</si>
  <si>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</si>
  <si>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</si>
  <si>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</si>
  <si>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</si>
  <si>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</si>
  <si>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</si>
  <si>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</si>
  <si>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</si>
  <si>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</si>
  <si>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</si>
  <si>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</si>
  <si>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</si>
  <si>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</si>
  <si>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</si>
  <si>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</si>
  <si>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</si>
  <si>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</si>
  <si>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</si>
  <si>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</si>
  <si>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</si>
  <si>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</si>
  <si>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</si>
  <si>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</si>
  <si>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</si>
  <si>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</si>
  <si>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</si>
  <si>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</si>
  <si>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</si>
  <si>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</si>
  <si>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</si>
  <si>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</si>
  <si>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</si>
  <si>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</si>
  <si>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</si>
  <si>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</si>
  <si>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</si>
  <si>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</si>
  <si>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</si>
  <si>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</si>
  <si>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</si>
  <si>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</si>
  <si>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</si>
  <si>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</si>
  <si>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</si>
  <si>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</si>
  <si>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</si>
  <si>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</si>
  <si>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</si>
  <si>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</si>
  <si>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</si>
  <si>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</si>
  <si>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</si>
  <si>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</si>
  <si>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</si>
  <si>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</si>
  <si>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</si>
  <si>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</si>
  <si>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</si>
  <si>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</si>
  <si>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</si>
  <si>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</si>
  <si>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</si>
  <si>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</si>
  <si>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</si>
  <si>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</si>
  <si>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</si>
  <si>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</si>
  <si>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</si>
  <si>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</si>
  <si>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</si>
  <si>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</si>
  <si>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</si>
  <si>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</si>
  <si>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</si>
  <si>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</si>
  <si>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</si>
  <si>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</si>
  <si>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</si>
  <si>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</si>
  <si>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</si>
  <si>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</si>
  <si>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</si>
  <si>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</si>
  <si>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</si>
  <si>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</si>
  <si>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</si>
  <si>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</si>
  <si>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</si>
  <si>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</si>
  <si>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</si>
  <si>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</si>
  <si>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</si>
  <si>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</si>
  <si>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</si>
  <si>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</si>
  <si>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</si>
  <si>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</si>
  <si>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</si>
  <si>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</si>
  <si>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</si>
  <si>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</si>
  <si>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</si>
  <si>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</si>
  <si>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</si>
  <si>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</si>
  <si>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</si>
  <si>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</si>
  <si>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</si>
  <si>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</si>
  <si>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</si>
  <si>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</si>
  <si>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</si>
  <si>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</si>
  <si>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</si>
  <si>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</si>
  <si>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</si>
  <si>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</si>
  <si>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</si>
  <si>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</si>
  <si>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</si>
  <si>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</si>
  <si>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</si>
  <si>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</si>
  <si>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</si>
  <si>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</si>
  <si>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</si>
  <si>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</si>
  <si>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</si>
  <si>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</si>
  <si>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</si>
  <si>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</si>
  <si>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</si>
  <si>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</si>
  <si>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</si>
  <si>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</si>
  <si>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</si>
  <si>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</si>
  <si>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</si>
  <si>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</si>
  <si>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</si>
  <si>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</si>
  <si>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</si>
  <si>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</si>
  <si>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</si>
  <si>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</si>
  <si>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</si>
  <si>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</si>
  <si>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</si>
  <si>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</si>
  <si>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</si>
  <si>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</si>
  <si>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</si>
  <si>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</si>
  <si>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</si>
  <si>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</si>
  <si>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</si>
  <si>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</si>
  <si>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</si>
  <si>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</si>
  <si>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</si>
  <si>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</si>
  <si>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</si>
  <si>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</si>
  <si>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</si>
  <si>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</si>
  <si>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</si>
  <si>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</si>
  <si>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</si>
  <si>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</si>
  <si>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</si>
  <si>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</si>
  <si>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</si>
  <si>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</si>
  <si>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</si>
  <si>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</si>
  <si>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</si>
  <si>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</si>
  <si>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</si>
  <si>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</si>
  <si>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</si>
  <si>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</si>
  <si>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</si>
  <si>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</si>
  <si>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</si>
  <si>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</si>
  <si>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</si>
  <si>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</si>
  <si>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</si>
  <si>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</si>
  <si>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</si>
  <si>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</si>
  <si>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</si>
  <si>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</si>
  <si>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</si>
  <si>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</si>
  <si>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</si>
  <si>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</si>
  <si>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</si>
  <si>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</si>
  <si>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</si>
  <si>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</si>
  <si>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</si>
  <si>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</si>
  <si>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</si>
  <si>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</si>
  <si>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</si>
  <si>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</si>
  <si>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</si>
  <si>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</si>
  <si>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</si>
  <si>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</si>
  <si>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</si>
  <si>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</si>
  <si>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</si>
  <si>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</si>
  <si>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</si>
  <si>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</si>
  <si>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</si>
  <si>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</si>
  <si>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</si>
  <si>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</si>
  <si>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</si>
  <si>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</si>
  <si>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</si>
  <si>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</si>
  <si>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</si>
  <si>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</si>
  <si>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</si>
  <si>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</si>
  <si>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</si>
  <si>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</si>
  <si>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</si>
  <si>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</si>
  <si>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</si>
  <si>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</si>
  <si>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</si>
  <si>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</si>
  <si>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</si>
  <si>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</si>
  <si>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</si>
  <si>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</si>
  <si>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</si>
  <si>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</si>
  <si>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</si>
  <si>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</si>
  <si>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</si>
  <si>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</si>
  <si>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</si>
  <si>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</si>
  <si>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</si>
  <si>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</si>
  <si>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</si>
  <si>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</si>
  <si>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</si>
  <si>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</si>
  <si>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</si>
  <si>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</si>
  <si>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</si>
  <si>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</si>
  <si>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</si>
  <si>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</si>
  <si>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</si>
  <si>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</si>
  <si>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</si>
  <si>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</si>
  <si>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</si>
  <si>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</si>
  <si>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</si>
  <si>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</si>
  <si>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</si>
  <si>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</si>
  <si>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</si>
  <si>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</si>
  <si>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</si>
  <si>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</si>
  <si>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</si>
  <si>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</si>
  <si>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</si>
  <si>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</si>
  <si>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</si>
  <si>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</si>
  <si>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</si>
  <si>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</si>
  <si>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</si>
  <si>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</si>
  <si>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</si>
  <si>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</si>
  <si>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</si>
  <si>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</si>
  <si>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</si>
  <si>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</si>
  <si>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</si>
  <si>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</si>
  <si>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</si>
  <si>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</si>
  <si>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</si>
  <si>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</si>
  <si>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</si>
  <si>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</si>
  <si>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</si>
  <si>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</si>
  <si>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</si>
  <si>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</si>
  <si>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</si>
  <si>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</si>
  <si>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</si>
  <si>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</si>
  <si>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</si>
  <si>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</si>
  <si>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</si>
  <si>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</si>
  <si>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</si>
  <si>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</si>
  <si>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</si>
  <si>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</si>
  <si>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</si>
  <si>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</si>
  <si>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</si>
  <si>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</si>
  <si>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</si>
  <si>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</si>
  <si>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</si>
  <si>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</si>
  <si>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</si>
  <si>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</si>
  <si>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</si>
  <si>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</si>
  <si>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</si>
  <si>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</si>
  <si>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</si>
  <si>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</si>
  <si>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</si>
  <si>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</si>
  <si>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</si>
  <si>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</si>
  <si>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</si>
  <si>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</si>
  <si>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</si>
  <si>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</si>
  <si>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</si>
  <si>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</si>
  <si>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</si>
  <si>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</si>
  <si>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</si>
  <si>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</si>
  <si>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</si>
  <si>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</si>
  <si>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</si>
  <si>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</si>
  <si>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</si>
  <si>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</si>
  <si>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</si>
  <si>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</si>
  <si>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</si>
  <si>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</si>
  <si>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</si>
  <si>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</si>
  <si>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</si>
  <si>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</si>
  <si>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</si>
  <si>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</si>
  <si>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</si>
  <si>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</si>
  <si>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</si>
  <si>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</si>
  <si>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</si>
  <si>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</si>
  <si>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</si>
  <si>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</si>
  <si>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</si>
  <si>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</si>
  <si>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</si>
  <si>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</si>
  <si>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</si>
  <si>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</si>
  <si>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</si>
  <si>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</si>
  <si>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</si>
  <si>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</si>
  <si>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</si>
  <si>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</si>
  <si>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</si>
  <si>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</si>
  <si>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</si>
  <si>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</si>
  <si>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</si>
  <si>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</si>
  <si>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</si>
  <si>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</si>
  <si>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</si>
  <si>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</si>
  <si>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</si>
  <si>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</si>
  <si>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</si>
  <si>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</si>
  <si>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</si>
  <si>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</si>
  <si>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</si>
  <si>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</si>
  <si>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</si>
  <si>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</si>
  <si>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</si>
  <si>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</si>
  <si>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</si>
  <si>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</si>
  <si>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</si>
  <si>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</si>
  <si>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</si>
  <si>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</si>
  <si>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</si>
  <si>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</si>
  <si>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</si>
  <si>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</si>
  <si>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</si>
  <si>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</si>
  <si>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</si>
  <si>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</si>
  <si>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</si>
  <si>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</si>
  <si>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</si>
  <si>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</si>
  <si>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</si>
  <si>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</si>
  <si>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</si>
  <si>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</si>
  <si>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</si>
  <si>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</si>
  <si>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</si>
  <si>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</si>
  <si>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</si>
  <si>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</si>
  <si>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</si>
  <si>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</si>
  <si>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</si>
  <si>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</si>
  <si>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</si>
  <si>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</si>
  <si>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</si>
  <si>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</si>
  <si>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</si>
  <si>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</si>
  <si>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</si>
  <si>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</si>
  <si>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</si>
  <si>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</si>
  <si>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</si>
  <si>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</si>
  <si>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</si>
  <si>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</si>
  <si>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</si>
  <si>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</si>
  <si>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</si>
  <si>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</si>
  <si>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</si>
  <si>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</si>
  <si>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</si>
  <si>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</si>
  <si>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</si>
  <si>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</si>
  <si>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</si>
  <si>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</si>
  <si>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</si>
  <si>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</si>
  <si>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</si>
  <si>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</si>
  <si>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</si>
  <si>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</si>
  <si>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</si>
  <si>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</si>
  <si>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</si>
  <si>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</si>
  <si>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</si>
  <si>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</si>
  <si>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</si>
  <si>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</si>
  <si>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</si>
  <si>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</si>
  <si>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</si>
  <si>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</si>
  <si>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</si>
  <si>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</si>
  <si>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</si>
  <si>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</si>
  <si>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</si>
  <si>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</si>
  <si>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</si>
  <si>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</si>
  <si>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</si>
  <si>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</si>
  <si>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</si>
  <si>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</si>
  <si>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</si>
  <si>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</si>
  <si>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</si>
  <si>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</si>
  <si>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</si>
  <si>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</si>
  <si>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</si>
  <si>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</si>
  <si>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</si>
  <si>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</si>
  <si>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</si>
  <si>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</si>
  <si>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</si>
  <si>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</si>
  <si>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</si>
  <si>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</si>
  <si>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</si>
  <si>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</si>
  <si>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</si>
  <si>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</si>
  <si>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</si>
  <si>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</si>
  <si>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</si>
  <si>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</si>
  <si>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</si>
  <si>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</si>
  <si>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</si>
  <si>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</si>
  <si>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</si>
  <si>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</si>
  <si>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</si>
  <si>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</si>
  <si>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</si>
  <si>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</si>
  <si>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</si>
  <si>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</si>
  <si>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</si>
  <si>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</si>
  <si>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</si>
  <si>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</si>
  <si>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</si>
  <si>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</si>
  <si>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</si>
  <si>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</si>
  <si>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</si>
  <si>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</si>
  <si>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</si>
  <si>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</si>
  <si>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</si>
  <si>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</si>
  <si>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</si>
  <si>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</si>
  <si>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</si>
  <si>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</si>
  <si>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</si>
  <si>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</si>
  <si>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</si>
  <si>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</si>
  <si>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</si>
  <si>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</si>
  <si>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</si>
  <si>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</si>
  <si>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</si>
  <si>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</si>
  <si>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</si>
  <si>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</si>
  <si>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</si>
  <si>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</si>
  <si>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</si>
  <si>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</si>
  <si>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</si>
  <si>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</si>
  <si>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</si>
  <si>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</si>
  <si>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</si>
  <si>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</si>
  <si>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</si>
  <si>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</si>
  <si>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</si>
  <si>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</si>
  <si>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</si>
  <si>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</si>
  <si>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</si>
  <si>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</si>
  <si>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</si>
  <si>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</si>
  <si>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</si>
  <si>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</si>
  <si>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</si>
  <si>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</si>
  <si>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</si>
  <si>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</si>
  <si>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</si>
  <si>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</si>
  <si>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</si>
  <si>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</si>
  <si>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</si>
  <si>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</si>
  <si>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</si>
  <si>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</si>
  <si>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</si>
  <si>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</si>
  <si>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</si>
  <si>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</si>
  <si>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</si>
  <si>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</si>
  <si>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</si>
  <si>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</si>
  <si>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</si>
  <si>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</si>
  <si>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</si>
  <si>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</si>
  <si>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</si>
  <si>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</si>
  <si>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</si>
  <si>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</si>
  <si>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</si>
  <si>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</si>
  <si>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</si>
  <si>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</si>
  <si>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</si>
  <si>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</si>
  <si>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</si>
  <si>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</si>
  <si>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</si>
  <si>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</si>
  <si>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</si>
  <si>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</si>
  <si>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</si>
  <si>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</si>
  <si>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</si>
  <si>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</si>
  <si>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</si>
  <si>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</si>
  <si>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</si>
  <si>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</si>
  <si>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</si>
  <si>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</si>
  <si>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</si>
  <si>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</si>
  <si>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</si>
  <si>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</si>
  <si>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</si>
  <si>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</si>
  <si>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</si>
  <si>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</si>
  <si>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</si>
  <si>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</si>
  <si>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</si>
  <si>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</si>
  <si>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</si>
  <si>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</si>
  <si>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</si>
  <si>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</si>
  <si>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</si>
  <si>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</si>
  <si>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</si>
  <si>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</si>
  <si>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</si>
  <si>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</si>
  <si>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</si>
  <si>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</si>
  <si>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</si>
  <si>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</si>
  <si>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</si>
  <si>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</si>
  <si>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</si>
  <si>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</si>
  <si>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</si>
  <si>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</si>
  <si>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</si>
  <si>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</si>
  <si>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</si>
  <si>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</si>
  <si>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</si>
  <si>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</si>
  <si>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</si>
  <si>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</si>
  <si>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</si>
  <si>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</si>
  <si>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</si>
  <si>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</si>
  <si>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</si>
  <si>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</si>
  <si>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</si>
  <si>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</si>
  <si>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</si>
  <si>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</si>
  <si>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</si>
  <si>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</si>
  <si>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</si>
  <si>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</si>
  <si>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</si>
  <si>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</si>
  <si>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</si>
  <si>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</si>
  <si>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</si>
  <si>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</si>
  <si>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</si>
  <si>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</si>
  <si>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</si>
  <si>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</si>
  <si>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</si>
  <si>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</si>
  <si>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</si>
  <si>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</si>
  <si>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</si>
  <si>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</si>
  <si>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</si>
  <si>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</si>
  <si>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</si>
  <si>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</si>
  <si>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</si>
  <si>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</si>
  <si>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</si>
  <si>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</si>
  <si>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</si>
  <si>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</si>
  <si>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</si>
  <si>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</si>
  <si>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</si>
  <si>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</si>
  <si>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</si>
  <si>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</si>
  <si>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</si>
  <si>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</si>
  <si>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</si>
  <si>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</si>
  <si>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</si>
  <si>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</si>
  <si>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</si>
  <si>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</si>
  <si>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</si>
  <si>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</si>
  <si>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</si>
  <si>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</si>
  <si>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</si>
  <si>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</si>
  <si>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</si>
  <si>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</si>
  <si>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</si>
  <si>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</si>
  <si>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</si>
  <si>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</si>
  <si>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</si>
  <si>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</si>
  <si>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</si>
  <si>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</si>
  <si>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</si>
  <si>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</si>
  <si>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</si>
  <si>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</si>
  <si>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</si>
  <si>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</si>
  <si>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</si>
  <si>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</si>
  <si>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</si>
  <si>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</si>
  <si>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</si>
  <si>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</si>
  <si>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</si>
  <si>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</si>
  <si>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</si>
  <si>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</si>
  <si>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</si>
  <si>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</si>
  <si>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</si>
  <si>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</si>
  <si>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</si>
  <si>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</si>
  <si>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</si>
  <si>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</si>
  <si>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</si>
  <si>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</si>
  <si>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</si>
  <si>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</si>
  <si>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</si>
  <si>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</si>
  <si>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</si>
  <si>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</si>
  <si>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</si>
  <si>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</si>
  <si>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</si>
  <si>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</si>
  <si>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</si>
  <si>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</si>
  <si>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</si>
  <si>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</si>
  <si>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</si>
  <si>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</si>
  <si>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</si>
  <si>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</si>
  <si>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</si>
  <si>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</si>
  <si>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</si>
  <si>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</si>
  <si>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</si>
  <si>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</si>
  <si>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</si>
  <si>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</si>
  <si>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</si>
  <si>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</si>
  <si>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</si>
  <si>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</si>
  <si>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</si>
  <si>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</si>
  <si>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</si>
  <si>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</si>
  <si>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</si>
  <si>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</si>
  <si>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</si>
  <si>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</si>
  <si>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</si>
  <si>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</si>
  <si>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</si>
  <si>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</si>
  <si>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</si>
  <si>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</si>
  <si>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</si>
  <si>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</si>
  <si>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</si>
  <si>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</si>
  <si>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</si>
  <si>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</si>
  <si>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</si>
  <si>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</si>
  <si>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</si>
  <si>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</si>
  <si>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</si>
  <si>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</si>
  <si>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</si>
  <si>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</si>
  <si>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</si>
  <si>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</si>
  <si>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</si>
  <si>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</si>
  <si>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</si>
  <si>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</si>
  <si>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</si>
  <si>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</si>
  <si>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</si>
  <si>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</si>
  <si>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</si>
  <si>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</si>
  <si>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</si>
  <si>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</si>
  <si>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</si>
  <si>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</si>
  <si>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</si>
  <si>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</si>
  <si>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</si>
  <si>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</si>
  <si>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</si>
  <si>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</si>
  <si>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</si>
  <si>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</si>
  <si>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</si>
  <si>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</si>
  <si>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</si>
  <si>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</si>
  <si>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</si>
  <si>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</si>
  <si>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</si>
  <si>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</si>
  <si>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</si>
  <si>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</si>
  <si>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</si>
  <si>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</si>
  <si>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</si>
  <si>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</si>
  <si>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</si>
  <si>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</si>
  <si>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</si>
  <si>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</si>
  <si>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</si>
  <si>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</si>
  <si>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</si>
  <si>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</si>
  <si>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</si>
  <si>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</si>
  <si>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</si>
  <si>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</si>
  <si>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</si>
  <si>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</si>
  <si>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</si>
  <si>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</si>
  <si>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</si>
  <si>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</si>
  <si>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</si>
  <si>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</si>
  <si>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</si>
  <si>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</si>
  <si>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</si>
  <si>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</si>
  <si>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</si>
  <si>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</si>
  <si>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</si>
  <si>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</si>
  <si>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</si>
  <si>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</si>
  <si>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</si>
  <si>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</si>
  <si>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</si>
  <si>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</si>
  <si>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</si>
  <si>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</si>
  <si>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</si>
  <si>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</si>
  <si>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</si>
  <si>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</si>
  <si>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</si>
  <si>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</si>
  <si>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</si>
  <si>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</si>
  <si>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</si>
  <si>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</si>
  <si>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</si>
  <si>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</si>
  <si>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</si>
  <si>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</si>
  <si>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</si>
  <si>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</si>
  <si>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</si>
  <si>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</si>
  <si>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</si>
  <si>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</si>
  <si>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</si>
  <si>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</si>
  <si>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</si>
  <si>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</si>
  <si>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</si>
  <si>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</si>
  <si>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</si>
  <si>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</si>
  <si>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</si>
  <si>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</si>
  <si>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</si>
  <si>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</si>
  <si>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</si>
  <si>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</si>
  <si>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</si>
  <si>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</si>
  <si>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</si>
  <si>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</si>
  <si>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</si>
  <si>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</si>
  <si>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</si>
  <si>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</si>
  <si>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</si>
  <si>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</si>
  <si>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</si>
  <si>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</si>
  <si>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</si>
  <si>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</si>
  <si>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</si>
  <si>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</si>
  <si>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</si>
  <si>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</si>
  <si>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</si>
  <si>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</si>
  <si>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</si>
  <si>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</si>
  <si>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</si>
  <si>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</si>
  <si>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</si>
  <si>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</si>
  <si>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</si>
  <si>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</si>
  <si>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</si>
  <si>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</si>
  <si>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</si>
  <si>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</si>
  <si>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</si>
  <si>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</si>
  <si>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</si>
  <si>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</si>
  <si>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</si>
  <si>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</si>
  <si>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</si>
  <si>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</si>
  <si>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</si>
  <si>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</si>
  <si>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</si>
  <si>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</si>
  <si>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</si>
  <si>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</si>
  <si>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</si>
  <si>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</si>
  <si>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</si>
  <si>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</si>
  <si>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</si>
  <si>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</si>
  <si>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</si>
  <si>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</si>
  <si>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</si>
  <si>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</si>
  <si>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</si>
  <si>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</si>
  <si>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</si>
  <si>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</si>
  <si>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</si>
  <si>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</si>
  <si>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</si>
  <si>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</si>
  <si>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</si>
  <si>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</si>
  <si>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</si>
  <si>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</si>
  <si>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</si>
  <si>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</si>
  <si>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</si>
  <si>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</si>
  <si>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</si>
  <si>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</si>
  <si>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</si>
  <si>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</si>
  <si>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</si>
  <si>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</si>
  <si>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</si>
  <si>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</si>
  <si>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</si>
  <si>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</si>
  <si>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</si>
  <si>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</si>
  <si>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</si>
  <si>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</si>
  <si>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</si>
  <si>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</si>
  <si>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</si>
  <si>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</si>
  <si>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</si>
  <si>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</si>
  <si>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</si>
  <si>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</si>
  <si>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</si>
  <si>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</si>
  <si>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</si>
  <si>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</si>
  <si>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</si>
  <si>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</si>
  <si>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</si>
  <si>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</si>
  <si>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</si>
  <si>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</si>
  <si>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</si>
  <si>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</si>
  <si>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</si>
  <si>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</si>
  <si>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</si>
  <si>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</si>
  <si>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</si>
  <si>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</si>
  <si>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</si>
  <si>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</si>
  <si>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</si>
  <si>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</si>
  <si>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</si>
  <si>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</si>
  <si>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</si>
  <si>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</si>
  <si>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</si>
  <si>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</si>
  <si>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</si>
  <si>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</si>
  <si>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</si>
  <si>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</si>
  <si>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</si>
  <si>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</si>
  <si>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</si>
  <si>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</si>
  <si>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</si>
  <si>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</si>
  <si>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</si>
  <si>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</si>
  <si>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</si>
  <si>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</si>
  <si>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</si>
  <si>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</si>
  <si>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</si>
  <si>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</si>
  <si>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</si>
  <si>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</si>
  <si>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</si>
  <si>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</si>
  <si>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</si>
  <si>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</si>
  <si>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</si>
  <si>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</si>
  <si>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</si>
  <si>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</si>
  <si>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</si>
  <si>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</si>
  <si>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</si>
  <si>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</si>
  <si>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</si>
  <si>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</si>
  <si>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</si>
  <si>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</si>
  <si>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</si>
  <si>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</si>
  <si>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</si>
  <si>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</si>
  <si>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</si>
  <si>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</si>
  <si>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</si>
  <si>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</si>
  <si>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</si>
  <si>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</si>
  <si>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</si>
  <si>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</si>
  <si>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</si>
  <si>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</si>
  <si>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</si>
  <si>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</si>
  <si>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</si>
  <si>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</si>
  <si>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</si>
  <si>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</si>
  <si>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</si>
  <si>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</si>
  <si>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</si>
  <si>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</si>
  <si>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</si>
  <si>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</si>
  <si>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</si>
  <si>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</si>
  <si>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</si>
  <si>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</si>
  <si>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</si>
  <si>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</si>
  <si>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</si>
  <si>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</si>
  <si>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</si>
  <si>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</si>
  <si>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</si>
  <si>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</si>
  <si>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</si>
  <si>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</si>
  <si>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</si>
  <si>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</si>
  <si>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</si>
  <si>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</si>
  <si>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</si>
  <si>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</si>
  <si>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</si>
  <si>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</si>
  <si>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</si>
  <si>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</si>
  <si>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</si>
  <si>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</si>
  <si>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</si>
  <si>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</si>
  <si>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</si>
  <si>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</si>
  <si>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</si>
  <si>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</si>
  <si>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</si>
  <si>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</si>
  <si>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</si>
  <si>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</si>
  <si>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</si>
  <si>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</si>
  <si>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</si>
  <si>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</si>
  <si>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</si>
  <si>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</si>
  <si>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</si>
  <si>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</si>
  <si>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</si>
  <si>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</si>
  <si>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</si>
  <si>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</si>
  <si>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</si>
  <si>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</si>
  <si>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</si>
  <si>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</si>
  <si>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</si>
  <si>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</si>
  <si>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</si>
  <si>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</si>
  <si>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</si>
  <si>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</si>
  <si>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</si>
  <si>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</si>
  <si>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</si>
  <si>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</si>
  <si>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</si>
  <si>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</si>
  <si>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</si>
  <si>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</si>
  <si>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</si>
  <si>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</si>
  <si>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</si>
  <si>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</si>
  <si>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</si>
  <si>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</si>
  <si>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</si>
  <si>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</si>
  <si>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</si>
  <si>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</si>
  <si>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</si>
  <si>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</si>
  <si>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</si>
  <si>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</si>
  <si>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</si>
  <si>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</si>
  <si>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</si>
  <si>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</si>
  <si>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</si>
  <si>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</si>
  <si>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</si>
  <si>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</si>
  <si>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</si>
  <si>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</si>
  <si>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</si>
  <si>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</si>
  <si>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</si>
  <si>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</si>
  <si>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</si>
  <si>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</si>
  <si>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</si>
  <si>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</si>
  <si>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</si>
  <si>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</si>
  <si>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</si>
  <si>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</si>
  <si>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</si>
  <si>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</si>
  <si>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</si>
  <si>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</si>
  <si>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</si>
  <si>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</si>
  <si>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</si>
  <si>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</si>
  <si>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</si>
  <si>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</si>
  <si>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</si>
  <si>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</si>
  <si>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</si>
  <si>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</si>
  <si>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</si>
  <si>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</si>
  <si>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</si>
  <si>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</si>
  <si>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</si>
  <si>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</si>
  <si>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</si>
  <si>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</si>
  <si>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</si>
  <si>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</si>
  <si>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</si>
  <si>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</si>
  <si>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</si>
  <si>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</si>
  <si>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</si>
  <si>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</si>
  <si>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</si>
  <si>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</si>
  <si>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</si>
  <si>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</si>
  <si>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</si>
  <si>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</si>
  <si>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</si>
  <si>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</si>
  <si>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</si>
  <si>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</si>
  <si>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</si>
  <si>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</si>
  <si>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</si>
  <si>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</si>
  <si>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</si>
  <si>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</si>
  <si>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</si>
  <si>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</si>
  <si>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</si>
  <si>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</si>
  <si>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</si>
  <si>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</si>
  <si>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</si>
  <si>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</si>
  <si>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</si>
  <si>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</si>
  <si>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</si>
  <si>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</si>
  <si>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</si>
  <si>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</si>
  <si>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</si>
  <si>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</si>
  <si>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</si>
  <si>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</si>
  <si>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</si>
  <si>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</si>
  <si>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</si>
  <si>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</si>
  <si>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</si>
  <si>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</si>
  <si>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</si>
  <si>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</si>
  <si>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</si>
  <si>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</si>
  <si>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</si>
  <si>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</si>
  <si>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</si>
  <si>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</si>
  <si>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</si>
  <si>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</si>
  <si>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</si>
  <si>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</si>
  <si>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</si>
  <si>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</si>
  <si>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</si>
  <si>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</si>
  <si>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</si>
  <si>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</si>
  <si>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</si>
  <si>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</si>
  <si>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</si>
  <si>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</si>
  <si>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</si>
  <si>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</si>
  <si>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</si>
  <si>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</si>
  <si>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</si>
  <si>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</si>
  <si>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</si>
  <si>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</si>
  <si>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</si>
  <si>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</si>
  <si>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</si>
  <si>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</si>
  <si>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</si>
  <si>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</si>
  <si>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</si>
  <si>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</si>
  <si>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</si>
  <si>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</si>
  <si>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</si>
  <si>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</si>
  <si>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</si>
  <si>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</si>
  <si>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</si>
  <si>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</si>
  <si>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</si>
  <si>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</si>
  <si>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</si>
  <si>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</si>
  <si>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</si>
  <si>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</si>
  <si>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</si>
  <si>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</si>
  <si>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</si>
  <si>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</si>
  <si>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</si>
  <si>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</si>
  <si>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</si>
  <si>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</si>
  <si>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</si>
  <si>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</si>
  <si>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</si>
  <si>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</si>
  <si>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</si>
  <si>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</si>
  <si>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</si>
  <si>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</si>
  <si>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</si>
  <si>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</si>
  <si>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</si>
  <si>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</si>
  <si>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</si>
  <si>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</si>
  <si>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</si>
  <si>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</si>
  <si>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</si>
  <si>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</si>
  <si>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</si>
  <si>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</si>
  <si>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</si>
  <si>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</si>
  <si>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</si>
  <si>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</si>
  <si>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</si>
  <si>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</si>
  <si>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</si>
  <si>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</si>
  <si>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</si>
  <si>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</si>
  <si>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</si>
  <si>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</si>
  <si>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</si>
  <si>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</si>
  <si>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</si>
  <si>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</si>
  <si>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</si>
  <si>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</si>
  <si>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</si>
  <si>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</si>
  <si>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</si>
  <si>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</si>
  <si>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</si>
  <si>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</si>
  <si>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</si>
  <si>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</si>
  <si>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</si>
  <si>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</si>
  <si>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</si>
  <si>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</si>
  <si>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</si>
  <si>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</si>
  <si>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</si>
  <si>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</si>
  <si>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</si>
  <si>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</si>
  <si>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</si>
  <si>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</si>
  <si>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</si>
  <si>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</si>
  <si>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</si>
  <si>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</si>
  <si>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</si>
  <si>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</si>
  <si>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</si>
  <si>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</si>
  <si>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</si>
  <si>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</si>
  <si>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</si>
  <si>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</si>
  <si>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</si>
  <si>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</si>
  <si>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</si>
  <si>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</si>
  <si>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</si>
  <si>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</si>
  <si>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</si>
  <si>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</si>
  <si>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</si>
  <si>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</si>
  <si>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</si>
  <si>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</si>
  <si>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</si>
  <si>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</si>
  <si>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</si>
  <si>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</si>
  <si>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</si>
  <si>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</si>
  <si>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</si>
  <si>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</si>
  <si>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</si>
  <si>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</si>
  <si>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</si>
  <si>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</si>
  <si>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</si>
  <si>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</si>
  <si>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</si>
  <si>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</si>
  <si>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</si>
  <si>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</si>
  <si>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</si>
  <si>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</si>
  <si>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</si>
  <si>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</si>
  <si>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</si>
  <si>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</si>
  <si>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</si>
  <si>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</si>
  <si>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</si>
  <si>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</si>
  <si>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</si>
  <si>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</si>
  <si>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</si>
  <si>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</si>
  <si>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</si>
  <si>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</si>
  <si>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</si>
  <si>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</si>
  <si>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</si>
  <si>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</si>
  <si>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</si>
  <si>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</si>
  <si>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</si>
  <si>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</si>
  <si>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</si>
  <si>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</si>
  <si>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</si>
  <si>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</si>
  <si>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</si>
  <si>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</si>
  <si>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</si>
  <si>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</si>
  <si>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</si>
  <si>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</si>
  <si>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</si>
  <si>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</si>
  <si>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</si>
  <si>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</si>
  <si>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</si>
  <si>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</si>
  <si>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</si>
  <si>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</si>
  <si>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</si>
  <si>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</si>
  <si>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</si>
  <si>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</si>
  <si>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</si>
  <si>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</si>
  <si>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</si>
  <si>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</si>
  <si>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</si>
  <si>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</si>
  <si>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</si>
  <si>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</si>
  <si>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</si>
  <si>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</si>
  <si>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</si>
  <si>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</si>
  <si>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</si>
  <si>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</si>
  <si>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</si>
  <si>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</si>
  <si>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</si>
  <si>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</si>
  <si>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</si>
  <si>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</si>
  <si>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</si>
  <si>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</si>
  <si>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</si>
  <si>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</si>
  <si>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</si>
  <si>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</si>
  <si>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</si>
  <si>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</si>
  <si>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</si>
  <si>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</si>
  <si>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</si>
  <si>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</si>
  <si>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</si>
  <si>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</si>
  <si>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</si>
  <si>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</si>
  <si>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</si>
  <si>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</si>
  <si>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</si>
  <si>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</si>
  <si>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</si>
  <si>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</si>
  <si>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</si>
  <si>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</si>
  <si>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</si>
  <si>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</si>
  <si>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</si>
  <si>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</si>
  <si>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</si>
  <si>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</si>
  <si>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</si>
  <si>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</si>
  <si>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</si>
  <si>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</si>
  <si>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</si>
  <si>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</si>
  <si>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</si>
  <si>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</si>
  <si>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</si>
  <si>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</si>
  <si>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</si>
  <si>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</si>
  <si>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</si>
  <si>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</si>
  <si>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</si>
  <si>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</si>
  <si>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</si>
  <si>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</si>
  <si>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</si>
  <si>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</si>
  <si>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</si>
  <si>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</si>
  <si>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</si>
  <si>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</si>
  <si>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</si>
  <si>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</si>
  <si>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</si>
  <si>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</si>
  <si>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</si>
  <si>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</si>
  <si>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</si>
  <si>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</si>
  <si>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</si>
  <si>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</si>
  <si>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</si>
  <si>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</si>
  <si>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</si>
  <si>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</si>
  <si>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</si>
  <si>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</si>
  <si>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</si>
  <si>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</si>
  <si>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</si>
  <si>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</si>
  <si>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</si>
  <si>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</si>
  <si>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</si>
  <si>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</si>
  <si>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</si>
  <si>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</si>
  <si>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</si>
  <si>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</si>
  <si>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</si>
  <si>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</si>
  <si>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</si>
  <si>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</si>
  <si>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</si>
  <si>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</si>
  <si>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</si>
  <si>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</si>
  <si>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</si>
  <si>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</si>
  <si>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</si>
  <si>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</si>
  <si>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</si>
  <si>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</si>
  <si>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</si>
  <si>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</si>
  <si>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</si>
  <si>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</si>
  <si>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</si>
  <si>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</si>
  <si>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</si>
  <si>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</si>
  <si>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</si>
  <si>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</si>
  <si>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</si>
  <si>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</si>
  <si>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</si>
  <si>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</si>
  <si>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</si>
  <si>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</si>
  <si>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</si>
  <si>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</si>
  <si>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</si>
  <si>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</si>
  <si>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</si>
  <si>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</si>
  <si>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</si>
  <si>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</si>
  <si>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</si>
  <si>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</si>
  <si>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</si>
  <si>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</si>
  <si>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</si>
  <si>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</si>
  <si>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</si>
  <si>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</si>
  <si>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</si>
  <si>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</si>
  <si>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</si>
  <si>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</si>
  <si>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</si>
  <si>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</si>
  <si>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</si>
  <si>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</si>
  <si>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</si>
  <si>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</si>
  <si>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</si>
  <si>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</si>
  <si>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</si>
  <si>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</si>
  <si>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</si>
  <si>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</si>
  <si>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</si>
  <si>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</si>
  <si>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</si>
  <si>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</si>
  <si>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</si>
  <si>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</si>
  <si>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</si>
  <si>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</si>
  <si>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</si>
  <si>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</si>
  <si>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</si>
  <si>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</si>
  <si>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</si>
  <si>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</si>
  <si>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</si>
  <si>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</si>
  <si>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</si>
  <si>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</si>
  <si>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</si>
  <si>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</si>
  <si>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</si>
  <si>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</si>
  <si>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</si>
  <si>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</si>
  <si>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</si>
  <si>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</si>
  <si>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</si>
  <si>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</si>
  <si>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</si>
  <si>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</si>
  <si>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</si>
  <si>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</si>
  <si>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</si>
  <si>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</si>
  <si>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</si>
  <si>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</si>
  <si>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</si>
  <si>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</si>
  <si>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</si>
  <si>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</si>
  <si>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</si>
  <si>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</si>
  <si>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</si>
  <si>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</si>
  <si>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</si>
  <si>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</si>
  <si>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</si>
  <si>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</si>
  <si>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</si>
  <si>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</si>
  <si>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</si>
  <si>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</si>
  <si>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</si>
  <si>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</si>
  <si>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</si>
  <si>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</si>
  <si>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</si>
  <si>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</si>
  <si>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</si>
  <si>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</si>
  <si>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</si>
  <si>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</si>
  <si>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</si>
  <si>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</si>
  <si>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</si>
  <si>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</si>
  <si>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</si>
  <si>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</si>
  <si>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</si>
  <si>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</si>
  <si>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</si>
  <si>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</si>
  <si>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</si>
  <si>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</si>
  <si>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</si>
  <si>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</si>
  <si>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</si>
  <si>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</si>
  <si>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</si>
  <si>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</si>
  <si>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</si>
  <si>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</si>
  <si>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</si>
  <si>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</si>
  <si>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</si>
  <si>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</si>
  <si>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</si>
  <si>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</si>
  <si>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</si>
  <si>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</si>
  <si>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</si>
  <si>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</si>
  <si>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</si>
  <si>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</si>
  <si>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</si>
  <si>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</si>
  <si>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</si>
  <si>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</si>
  <si>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</si>
  <si>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</si>
  <si>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</si>
  <si>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</si>
  <si>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</si>
  <si>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</si>
  <si>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</si>
  <si>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</si>
  <si>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</si>
  <si>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</si>
  <si>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</si>
  <si>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</si>
  <si>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</si>
  <si>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</si>
  <si>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</si>
  <si>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</si>
  <si>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</si>
  <si>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</si>
  <si>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</si>
  <si>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</si>
  <si>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</si>
  <si>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</si>
  <si>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</si>
  <si>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</si>
  <si>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</si>
  <si>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</si>
  <si>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</si>
  <si>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</si>
  <si>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</si>
  <si>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</si>
  <si>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</si>
  <si>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</si>
  <si>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</si>
  <si>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</si>
  <si>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</si>
  <si>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</si>
  <si>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</si>
  <si>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</si>
  <si>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</si>
  <si>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</si>
  <si>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</si>
  <si>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</si>
  <si>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</si>
  <si>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</si>
  <si>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</si>
  <si>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</si>
  <si>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</si>
  <si>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</si>
  <si>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</si>
  <si>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</si>
  <si>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</si>
  <si>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</si>
  <si>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</si>
  <si>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</si>
  <si>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</si>
  <si>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</si>
  <si>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</si>
  <si>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</si>
  <si>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</si>
  <si>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</si>
  <si>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</si>
  <si>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</si>
  <si>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</si>
  <si>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</si>
  <si>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</si>
  <si>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</si>
  <si>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</si>
  <si>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</si>
  <si>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</si>
  <si>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</si>
  <si>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</si>
  <si>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</si>
  <si>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</si>
  <si>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</si>
  <si>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</si>
  <si>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</si>
  <si>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</si>
  <si>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</si>
  <si>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</si>
  <si>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</si>
  <si>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</si>
  <si>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</si>
  <si>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</si>
  <si>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</si>
  <si>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</si>
  <si>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</si>
  <si>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</si>
  <si>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</si>
  <si>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</si>
  <si>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</si>
  <si>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</si>
  <si>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</si>
  <si>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</si>
  <si>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</si>
  <si>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</si>
  <si>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</si>
  <si>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</si>
  <si>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</si>
  <si>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</si>
  <si>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</si>
  <si>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</si>
  <si>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</si>
  <si>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</si>
  <si>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</si>
  <si>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</si>
  <si>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</si>
  <si>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</si>
  <si>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</si>
  <si>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</si>
  <si>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</si>
  <si>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</si>
  <si>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</si>
  <si>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</si>
  <si>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</si>
  <si>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</si>
  <si>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</si>
  <si>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</si>
  <si>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</si>
  <si>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</si>
  <si>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</si>
  <si>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</si>
  <si>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</si>
  <si>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</si>
  <si>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</si>
  <si>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</si>
  <si>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</si>
  <si>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</si>
  <si>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</si>
  <si>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</si>
  <si>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</si>
  <si>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</si>
  <si>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</si>
  <si>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</si>
  <si>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</si>
  <si>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</si>
  <si>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</si>
  <si>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</si>
  <si>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</si>
  <si>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</si>
  <si>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</si>
  <si>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</si>
  <si>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</si>
  <si>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</si>
  <si>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</si>
  <si>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</si>
  <si>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</si>
  <si>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</si>
  <si>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</si>
  <si>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</si>
  <si>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</si>
  <si>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</si>
  <si>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</si>
  <si>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</si>
  <si>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</si>
  <si>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</si>
  <si>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</si>
  <si>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</si>
  <si>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</si>
  <si>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</si>
  <si>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</si>
  <si>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</si>
  <si>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</si>
  <si>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</si>
  <si>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</si>
  <si>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</si>
  <si>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</si>
  <si>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</si>
  <si>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</si>
  <si>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</si>
  <si>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</si>
  <si>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</si>
  <si>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</si>
  <si>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</si>
  <si>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</si>
  <si>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</si>
  <si>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</si>
  <si>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</si>
  <si>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</si>
  <si>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</si>
  <si>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</si>
  <si>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</si>
  <si>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</si>
  <si>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</si>
  <si>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</si>
  <si>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</si>
  <si>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</si>
  <si>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</si>
  <si>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</si>
  <si>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</si>
  <si>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</si>
  <si>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</si>
  <si>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</si>
  <si>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</si>
  <si>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</si>
  <si>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</si>
  <si>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</si>
  <si>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</si>
  <si>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</si>
  <si>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</si>
  <si>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</si>
  <si>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</si>
  <si>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</si>
  <si>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</si>
  <si>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</si>
  <si>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</si>
  <si>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</si>
  <si>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</si>
  <si>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</si>
  <si>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</si>
  <si>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</si>
  <si>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</si>
  <si>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</si>
  <si>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</si>
  <si>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</si>
  <si>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</si>
  <si>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</si>
  <si>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</si>
  <si>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</si>
  <si>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</si>
  <si>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</si>
  <si>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</si>
  <si>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</si>
  <si>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</si>
  <si>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</si>
  <si>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</si>
  <si>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</si>
  <si>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</si>
  <si>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</si>
  <si>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</si>
  <si>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</si>
  <si>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</si>
  <si>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</si>
  <si>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</si>
  <si>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</si>
  <si>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</si>
  <si>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</si>
  <si>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</si>
  <si>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</si>
  <si>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</si>
  <si>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</si>
  <si>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</si>
  <si>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</si>
  <si>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</si>
  <si>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</si>
  <si>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</si>
  <si>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</si>
  <si>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</si>
  <si>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</si>
  <si>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</si>
  <si>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</si>
  <si>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</si>
  <si>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</si>
  <si>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</si>
  <si>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</si>
  <si>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</si>
  <si>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</si>
  <si>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</si>
  <si>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</si>
  <si>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</si>
  <si>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</si>
  <si>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</si>
  <si>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</si>
  <si>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</si>
  <si>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</si>
  <si>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</si>
  <si>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</si>
  <si>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</si>
  <si>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</si>
  <si>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</si>
  <si>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</si>
  <si>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</si>
  <si>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</si>
  <si>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</si>
  <si>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</si>
  <si>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</si>
  <si>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</si>
  <si>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</si>
  <si>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</si>
  <si>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</si>
  <si>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</si>
  <si>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</si>
  <si>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</si>
  <si>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</si>
  <si>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</si>
  <si>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</si>
  <si>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</si>
  <si>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</si>
  <si>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</si>
  <si>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</si>
  <si>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</si>
  <si>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</si>
  <si>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</si>
  <si>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</si>
  <si>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</si>
  <si>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</si>
  <si>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</si>
  <si>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</si>
  <si>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</si>
  <si>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</si>
  <si>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</si>
  <si>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</si>
  <si>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</si>
  <si>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</si>
  <si>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</si>
  <si>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</si>
  <si>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</si>
  <si>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</si>
  <si>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</si>
  <si>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</si>
  <si>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</si>
  <si>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</si>
  <si>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</si>
  <si>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</si>
  <si>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</si>
  <si>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</si>
  <si>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</si>
  <si>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</si>
  <si>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</si>
  <si>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</si>
  <si>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</si>
  <si>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</si>
  <si>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</si>
  <si>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</si>
  <si>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</si>
  <si>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</si>
  <si>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</si>
  <si>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</si>
  <si>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</si>
  <si>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</si>
  <si>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</si>
  <si>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</si>
  <si>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</si>
  <si>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</si>
  <si>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</si>
  <si>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</si>
  <si>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</si>
  <si>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</si>
  <si>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</si>
  <si>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</si>
  <si>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</si>
  <si>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</si>
  <si>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</si>
  <si>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</si>
  <si>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</si>
  <si>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</si>
  <si>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</si>
  <si>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</si>
  <si>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</si>
  <si>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</si>
  <si>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</si>
  <si>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</si>
  <si>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</si>
  <si>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</si>
  <si>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</si>
  <si>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</si>
  <si>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</si>
  <si>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</si>
  <si>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</si>
  <si>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</si>
  <si>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</si>
  <si>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</si>
  <si>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</si>
  <si>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</si>
  <si>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</si>
  <si>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</si>
  <si>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</si>
  <si>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</si>
  <si>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</si>
  <si>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</si>
  <si>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</si>
  <si>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</si>
  <si>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</si>
  <si>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</si>
  <si>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</si>
  <si>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</si>
  <si>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</si>
  <si>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</si>
  <si>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</si>
  <si>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</si>
  <si>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</si>
  <si>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</si>
  <si>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</si>
  <si>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</si>
  <si>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</si>
  <si>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</si>
  <si>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</si>
  <si>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</si>
  <si>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</si>
  <si>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</si>
  <si>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</si>
  <si>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</si>
  <si>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</si>
  <si>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</si>
  <si>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</si>
  <si>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</si>
  <si>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</si>
  <si>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</si>
  <si>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</si>
  <si>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</si>
  <si>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</si>
  <si>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</si>
  <si>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</si>
  <si>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</si>
  <si>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</si>
  <si>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</si>
  <si>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</si>
  <si>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</si>
  <si>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</si>
  <si>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</si>
  <si>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</si>
  <si>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</si>
  <si>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</si>
  <si>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</si>
  <si>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</si>
  <si>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</si>
  <si>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</si>
  <si>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</si>
  <si>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</si>
  <si>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</si>
  <si>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</si>
  <si>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</si>
  <si>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</si>
  <si>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</si>
  <si>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</si>
  <si>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</si>
  <si>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</si>
  <si>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</si>
  <si>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</si>
  <si>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</si>
  <si>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</si>
  <si>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</si>
  <si>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</si>
  <si>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</si>
  <si>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</si>
  <si>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</si>
  <si>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</si>
  <si>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</si>
  <si>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</si>
  <si>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</si>
  <si>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</si>
  <si>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</si>
  <si>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</si>
  <si>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</si>
  <si>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</si>
  <si>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</si>
  <si>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</si>
  <si>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</si>
  <si>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</si>
  <si>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</si>
  <si>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</si>
  <si>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</si>
  <si>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</si>
  <si>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</si>
  <si>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</si>
  <si>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</si>
  <si>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</si>
  <si>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</si>
  <si>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</si>
  <si>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</si>
  <si>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</si>
  <si>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</si>
  <si>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</si>
  <si>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</si>
  <si>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</si>
  <si>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</si>
  <si>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</si>
  <si>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</si>
  <si>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</si>
  <si>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</si>
  <si>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</si>
  <si>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</si>
  <si>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</si>
  <si>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</si>
  <si>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</si>
  <si>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</si>
  <si>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</si>
  <si>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</si>
  <si>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</si>
  <si>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</si>
  <si>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</si>
  <si>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</si>
  <si>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</si>
  <si>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</si>
  <si>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</si>
  <si>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</si>
  <si>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</si>
  <si>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</si>
  <si>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</si>
  <si>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</si>
  <si>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</si>
  <si>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</si>
  <si>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</si>
  <si>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</si>
  <si>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</si>
  <si>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</si>
  <si>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</si>
  <si>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</si>
  <si>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</si>
  <si>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</si>
  <si>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</si>
  <si>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</si>
  <si>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</si>
  <si>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</si>
  <si>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</si>
  <si>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</si>
  <si>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</si>
  <si>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</si>
  <si>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</si>
  <si>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</si>
  <si>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</si>
  <si>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</si>
  <si>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</si>
  <si>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</si>
  <si>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</si>
  <si>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</si>
  <si>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</si>
  <si>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</si>
  <si>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</si>
  <si>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</si>
  <si>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</si>
  <si>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</si>
  <si>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</si>
  <si>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</si>
  <si>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</si>
  <si>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</si>
  <si>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</si>
  <si>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</si>
  <si>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</si>
  <si>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</si>
  <si>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</si>
  <si>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</si>
  <si>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</si>
  <si>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</si>
  <si>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</si>
  <si>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</si>
  <si>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</si>
  <si>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</si>
  <si>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</si>
  <si>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</si>
  <si>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</si>
  <si>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</si>
  <si>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</si>
  <si>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</si>
  <si>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</si>
  <si>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</si>
  <si>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</si>
  <si>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</si>
  <si>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</si>
  <si>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</si>
  <si>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</si>
  <si>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</si>
  <si>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</si>
  <si>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</si>
  <si>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</si>
  <si>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</si>
  <si>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</si>
  <si>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</si>
  <si>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</si>
  <si>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</si>
  <si>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</si>
  <si>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</si>
  <si>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</si>
  <si>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</si>
  <si>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</si>
  <si>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</si>
  <si>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</si>
  <si>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</si>
  <si>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</si>
  <si>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</si>
  <si>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</si>
  <si>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</si>
  <si>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</si>
  <si>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</si>
  <si>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</si>
  <si>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</si>
  <si>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</si>
  <si>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</si>
  <si>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</si>
  <si>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</si>
  <si>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</si>
  <si>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</si>
  <si>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</si>
  <si>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</si>
  <si>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</si>
  <si>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</si>
  <si>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</si>
  <si>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</si>
  <si>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</si>
  <si>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</si>
  <si>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</si>
  <si>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</si>
  <si>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</si>
  <si>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</si>
  <si>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</si>
  <si>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</si>
  <si>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</si>
  <si>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</si>
  <si>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</si>
  <si>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</si>
  <si>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</si>
  <si>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</si>
  <si>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</si>
  <si>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</si>
  <si>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</si>
  <si>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</si>
  <si>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</si>
  <si>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</si>
  <si>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</si>
  <si>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</si>
  <si>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</si>
  <si>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</si>
  <si>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</si>
  <si>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</si>
  <si>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</si>
  <si>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</si>
  <si>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</si>
  <si>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</si>
  <si>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</si>
  <si>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</si>
  <si>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</si>
  <si>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</si>
  <si>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</si>
  <si>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</si>
  <si>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</si>
  <si>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</si>
  <si>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</si>
  <si>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</si>
  <si>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</si>
  <si>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</si>
  <si>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</si>
  <si>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</si>
  <si>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</si>
  <si>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</si>
  <si>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</si>
  <si>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</si>
  <si>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</si>
  <si>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</si>
  <si>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</si>
  <si>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</si>
  <si>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</si>
  <si>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</si>
  <si>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</si>
  <si>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</si>
  <si>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</si>
  <si>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</si>
  <si>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</si>
  <si>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</si>
  <si>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</si>
  <si>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</si>
  <si>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</si>
  <si>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</si>
  <si>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</si>
  <si>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</si>
  <si>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</si>
  <si>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</si>
  <si>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</si>
  <si>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</si>
  <si>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</si>
  <si>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</si>
  <si>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</si>
  <si>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</si>
  <si>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</si>
  <si>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</si>
  <si>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</si>
  <si>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</si>
  <si>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</si>
  <si>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</si>
  <si>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</si>
  <si>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</si>
  <si>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</si>
  <si>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</si>
  <si>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</si>
  <si>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</si>
  <si>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</si>
  <si>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</si>
  <si>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</si>
  <si>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</si>
  <si>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</si>
  <si>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</si>
  <si>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</si>
  <si>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</si>
  <si>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</si>
  <si>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</si>
  <si>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</si>
  <si>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</si>
  <si>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</si>
  <si>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</si>
  <si>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</si>
  <si>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</si>
  <si>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</si>
  <si>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</si>
  <si>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</si>
  <si>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</si>
  <si>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</si>
  <si>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</si>
  <si>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</si>
  <si>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</si>
  <si>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</si>
  <si>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</si>
  <si>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</si>
  <si>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</si>
  <si>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</si>
  <si>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</si>
  <si>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</si>
  <si>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</si>
  <si>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</si>
  <si>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</si>
  <si>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</si>
  <si>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</si>
  <si>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</si>
  <si>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</si>
  <si>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</si>
  <si>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</si>
  <si>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</si>
  <si>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</si>
  <si>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</si>
  <si>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</si>
  <si>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</si>
  <si>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</si>
  <si>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</si>
  <si>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</si>
  <si>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</si>
  <si>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</si>
  <si>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</si>
  <si>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</si>
  <si>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</si>
  <si>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</si>
  <si>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</si>
  <si>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</si>
  <si>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</si>
  <si>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</si>
  <si>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</si>
  <si>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</si>
  <si>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</si>
  <si>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</si>
  <si>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</si>
  <si>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</si>
  <si>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</si>
  <si>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</si>
  <si>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</si>
  <si>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</si>
  <si>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</si>
  <si>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</si>
  <si>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</si>
  <si>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</si>
  <si>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</si>
  <si>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</si>
  <si>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</si>
  <si>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</si>
  <si>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</si>
  <si>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</si>
  <si>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</si>
  <si>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</si>
  <si>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</si>
  <si>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</si>
  <si>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</si>
  <si>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</si>
  <si>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</si>
  <si>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</si>
  <si>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</si>
  <si>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</si>
  <si>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</si>
  <si>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</si>
  <si>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</si>
  <si>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</si>
  <si>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</si>
  <si>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</si>
  <si>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</si>
  <si>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</si>
  <si>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</si>
  <si>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</si>
  <si>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</si>
  <si>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</si>
  <si>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</si>
  <si>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</si>
  <si>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</si>
  <si>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</si>
  <si>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</si>
  <si>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</si>
  <si>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</si>
  <si>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</si>
  <si>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</si>
  <si>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</si>
  <si>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</si>
  <si>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</si>
  <si>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</si>
  <si>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</si>
  <si>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</si>
  <si>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</si>
  <si>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</si>
  <si>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</si>
  <si>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</si>
  <si>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</si>
  <si>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</si>
  <si>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</si>
  <si>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</si>
  <si>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</si>
  <si>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</si>
  <si>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</si>
  <si>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</si>
  <si>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</si>
  <si>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</si>
  <si>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</si>
  <si>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</si>
  <si>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</si>
  <si>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</si>
  <si>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</si>
  <si>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</si>
  <si>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</si>
  <si>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</si>
  <si>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</si>
  <si>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</si>
  <si>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</si>
  <si>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</si>
  <si>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</si>
  <si>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</si>
  <si>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</si>
  <si>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</si>
  <si>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</si>
  <si>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</si>
  <si>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</si>
  <si>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</si>
  <si>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</si>
  <si>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</si>
  <si>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</si>
  <si>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</si>
  <si>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</si>
  <si>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</si>
  <si>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</si>
  <si>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</si>
  <si>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</si>
  <si>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</si>
  <si>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</si>
  <si>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</si>
  <si>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</si>
  <si>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</si>
  <si>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</si>
  <si>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</si>
  <si>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</si>
  <si>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</si>
  <si>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</si>
  <si>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</si>
  <si>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</si>
  <si>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</si>
  <si>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</si>
  <si>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</si>
  <si>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</si>
  <si>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</si>
  <si>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</si>
  <si>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</si>
  <si>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</si>
  <si>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</si>
  <si>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</si>
  <si>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</si>
  <si>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</si>
  <si>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</si>
  <si>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</si>
  <si>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</si>
  <si>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</si>
  <si>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</si>
  <si>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</si>
  <si>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</si>
  <si>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</si>
  <si>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</si>
  <si>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</si>
  <si>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</si>
  <si>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</si>
  <si>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</si>
  <si>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</si>
  <si>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</si>
  <si>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</si>
  <si>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</si>
  <si>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</si>
  <si>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</si>
  <si>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</si>
  <si>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</si>
  <si>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</si>
  <si>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</si>
  <si>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</si>
  <si>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</si>
  <si>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</si>
  <si>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</si>
  <si>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</si>
  <si>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</si>
  <si>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</si>
  <si>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</si>
  <si>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</si>
  <si>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</si>
  <si>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</si>
  <si>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</si>
  <si>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</si>
  <si>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</si>
  <si>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</si>
  <si>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</si>
  <si>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</si>
  <si>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</si>
  <si>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</si>
  <si>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</si>
  <si>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</si>
  <si>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</si>
  <si>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</si>
  <si>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</si>
  <si>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</si>
  <si>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</si>
  <si>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</si>
  <si>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</si>
  <si>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</si>
  <si>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</si>
  <si>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</si>
  <si>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</si>
  <si>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</si>
  <si>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</si>
  <si>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</si>
  <si>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</si>
  <si>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</si>
  <si>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</si>
  <si>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</si>
  <si>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</si>
  <si>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</si>
  <si>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</si>
  <si>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</si>
  <si>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</si>
  <si>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</si>
  <si>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</si>
  <si>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</si>
  <si>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</si>
  <si>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</si>
  <si>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</si>
  <si>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</si>
  <si>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</si>
  <si>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</si>
  <si>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</si>
  <si>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</si>
  <si>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</si>
  <si>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</si>
  <si>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</si>
  <si>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</si>
  <si>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</si>
  <si>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</si>
  <si>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</si>
  <si>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</si>
  <si>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</si>
  <si>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</si>
  <si>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</si>
  <si>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</si>
  <si>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</si>
  <si>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</si>
  <si>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</si>
  <si>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</si>
  <si>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</si>
  <si>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</si>
  <si>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</si>
  <si>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</si>
  <si>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</si>
  <si>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</si>
  <si>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</si>
  <si>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</si>
  <si>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</si>
  <si>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</si>
  <si>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</si>
  <si>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</si>
  <si>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</si>
  <si>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</si>
  <si>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</si>
  <si>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</si>
  <si>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</si>
  <si>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</si>
  <si>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</si>
  <si>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</si>
  <si>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</si>
  <si>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</si>
  <si>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</si>
  <si>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</si>
  <si>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</si>
  <si>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</si>
  <si>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</si>
  <si>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</si>
  <si>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</si>
  <si>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</si>
  <si>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</si>
  <si>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</si>
  <si>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</si>
  <si>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</si>
  <si>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</si>
  <si>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</si>
  <si>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</si>
  <si>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</si>
  <si>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</si>
  <si>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</si>
  <si>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</si>
  <si>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</si>
  <si>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</si>
  <si>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</si>
  <si>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</si>
  <si>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</si>
  <si>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</si>
  <si>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</si>
  <si>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</si>
  <si>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</si>
  <si>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</si>
  <si>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</si>
  <si>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</si>
  <si>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</si>
  <si>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</si>
  <si>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</si>
  <si>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</si>
  <si>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</si>
  <si>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</si>
  <si>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</si>
  <si>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</si>
  <si>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</si>
  <si>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</si>
  <si>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</si>
  <si>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</si>
  <si>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</si>
  <si>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</si>
  <si>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</si>
  <si>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</si>
  <si>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</si>
  <si>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</si>
  <si>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</si>
  <si>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</si>
  <si>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</si>
  <si>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</si>
  <si>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</si>
  <si>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</si>
  <si>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</si>
  <si>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</si>
  <si>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</si>
  <si>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</si>
  <si>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</si>
  <si>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</si>
  <si>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</si>
  <si>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</si>
  <si>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</si>
  <si>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</si>
  <si>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</si>
  <si>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</si>
  <si>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</si>
  <si>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</si>
  <si>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</si>
  <si>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</si>
  <si>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</si>
  <si>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</si>
  <si>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</si>
  <si>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</si>
  <si>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</si>
  <si>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</si>
  <si>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</si>
  <si>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</si>
  <si>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</si>
  <si>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</si>
  <si>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</si>
  <si>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</si>
  <si>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</si>
  <si>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</si>
  <si>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</si>
  <si>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</si>
  <si>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</si>
  <si>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</si>
  <si>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</si>
  <si>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</si>
  <si>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</si>
  <si>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</si>
  <si>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</si>
  <si>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</si>
  <si>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</si>
  <si>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</si>
  <si>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</si>
  <si>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</si>
  <si>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</si>
  <si>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</si>
  <si>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</si>
  <si>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</si>
  <si>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</si>
  <si>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</si>
  <si>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</si>
  <si>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</si>
  <si>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</si>
  <si>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</si>
  <si>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</si>
  <si>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</si>
  <si>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</si>
  <si>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</si>
  <si>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</si>
  <si>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</si>
  <si>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</si>
  <si>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</si>
  <si>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</si>
  <si>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</si>
  <si>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</si>
  <si>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</si>
  <si>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</si>
  <si>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</si>
  <si>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</si>
  <si>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</si>
  <si>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</si>
  <si>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</si>
  <si>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</si>
  <si>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</si>
  <si>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</si>
  <si>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</si>
  <si>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</si>
  <si>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</si>
  <si>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</si>
  <si>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</si>
  <si>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</si>
  <si>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</si>
  <si>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</si>
  <si>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</si>
  <si>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</si>
  <si>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</si>
  <si>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</si>
  <si>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</si>
  <si>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</si>
  <si>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</si>
  <si>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</si>
  <si>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</si>
  <si>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</si>
  <si>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</si>
  <si>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</si>
  <si>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</si>
  <si>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</si>
  <si>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</si>
  <si>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</si>
  <si>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</si>
  <si>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</si>
  <si>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</si>
  <si>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</si>
  <si>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</si>
  <si>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</si>
  <si>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</si>
  <si>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</si>
  <si>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</si>
  <si>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</si>
  <si>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</si>
  <si>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</si>
  <si>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</si>
  <si>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</si>
  <si>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</si>
  <si>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</si>
  <si>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</si>
  <si>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</si>
  <si>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</si>
  <si>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</si>
  <si>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</si>
  <si>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</si>
  <si>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</si>
  <si>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</si>
  <si>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</si>
  <si>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</si>
  <si>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</si>
  <si>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</si>
  <si>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</si>
  <si>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</si>
  <si>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</si>
  <si>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</si>
  <si>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</si>
  <si>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</si>
  <si>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</si>
  <si>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</si>
  <si>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</si>
  <si>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</si>
  <si>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</si>
  <si>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</si>
  <si>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</si>
  <si>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</si>
  <si>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</si>
  <si>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</si>
  <si>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</si>
  <si>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</si>
  <si>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</si>
  <si>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</si>
  <si>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</si>
  <si>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</si>
  <si>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</si>
  <si>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</si>
  <si>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</si>
  <si>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</si>
  <si>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</si>
  <si>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</si>
  <si>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</si>
  <si>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</si>
  <si>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</si>
  <si>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</si>
  <si>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</si>
  <si>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</si>
  <si>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</si>
  <si>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</si>
  <si>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</si>
  <si>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</si>
  <si>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</si>
  <si>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</si>
  <si>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</si>
  <si>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</si>
  <si>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</si>
  <si>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</si>
  <si>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</si>
  <si>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</si>
  <si>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</si>
  <si>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</si>
  <si>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</si>
  <si>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</si>
  <si>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</si>
  <si>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</si>
  <si>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</si>
  <si>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</si>
  <si>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</si>
  <si>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</si>
  <si>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</si>
  <si>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</si>
  <si>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</si>
  <si>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</si>
  <si>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</si>
  <si>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</si>
  <si>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</si>
  <si>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</si>
  <si>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</si>
  <si>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</si>
  <si>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</si>
  <si>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</si>
  <si>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</si>
  <si>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</si>
  <si>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</si>
  <si>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</si>
  <si>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</si>
  <si>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</si>
  <si>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</si>
  <si>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</si>
  <si>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</si>
  <si>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</si>
  <si>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</si>
  <si>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</si>
  <si>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</si>
  <si>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</si>
  <si>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</si>
  <si>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</si>
  <si>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</si>
  <si>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</si>
  <si>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</si>
  <si>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</si>
  <si>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</si>
  <si>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</si>
  <si>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</si>
  <si>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</si>
  <si>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</si>
  <si>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</si>
  <si>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</si>
  <si>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</si>
  <si>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</si>
  <si>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</si>
  <si>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</si>
  <si>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</si>
  <si>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</si>
  <si>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</si>
  <si>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</si>
  <si>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</si>
  <si>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</si>
  <si>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</si>
  <si>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</si>
  <si>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</si>
  <si>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</si>
  <si>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</si>
  <si>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</si>
  <si>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</si>
  <si>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</si>
  <si>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</si>
  <si>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</si>
  <si>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</si>
  <si>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</si>
  <si>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</si>
  <si>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</si>
  <si>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</si>
  <si>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</si>
  <si>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</si>
  <si>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</si>
  <si>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</si>
  <si>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</si>
  <si>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</si>
  <si>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</si>
  <si>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</si>
  <si>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</si>
  <si>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</si>
  <si>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</si>
  <si>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</si>
  <si>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</si>
  <si>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</si>
  <si>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</si>
  <si>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</si>
  <si>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</si>
  <si>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</si>
  <si>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</si>
  <si>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</si>
  <si>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</si>
  <si>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</si>
  <si>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</si>
  <si>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</si>
  <si>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</si>
  <si>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</si>
  <si>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</si>
  <si>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</si>
  <si>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</si>
  <si>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</si>
  <si>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</si>
  <si>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</si>
  <si>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</si>
  <si>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</si>
  <si>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</si>
  <si>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</si>
  <si>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</si>
  <si>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</si>
  <si>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</si>
  <si>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</si>
  <si>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</si>
  <si>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</si>
  <si>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</si>
  <si>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</si>
  <si>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</si>
  <si>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</si>
  <si>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</si>
  <si>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</si>
  <si>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</si>
  <si>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</si>
  <si>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</si>
  <si>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</si>
  <si>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</si>
  <si>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</si>
  <si>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</si>
  <si>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</si>
  <si>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</si>
  <si>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</si>
  <si>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</si>
  <si>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</si>
  <si>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</si>
  <si>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</si>
  <si>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</si>
  <si>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</si>
  <si>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</si>
  <si>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</si>
  <si>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</si>
  <si>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</si>
  <si>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</si>
  <si>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</si>
  <si>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</si>
  <si>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</si>
  <si>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</si>
  <si>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</si>
  <si>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</si>
  <si>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</si>
  <si>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</si>
  <si>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</si>
  <si>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</si>
  <si>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</si>
  <si>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</si>
  <si>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</si>
  <si>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</si>
  <si>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</si>
  <si>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</si>
  <si>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</si>
  <si>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</si>
  <si>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</si>
  <si>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</si>
  <si>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</si>
  <si>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</si>
  <si>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</si>
  <si>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</si>
  <si>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</si>
  <si>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</si>
  <si>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</si>
  <si>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</si>
  <si>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</si>
  <si>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</si>
  <si>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</si>
  <si>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</si>
  <si>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</si>
  <si>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</si>
  <si>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</si>
  <si>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</si>
  <si>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</si>
  <si>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</si>
  <si>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</si>
  <si>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</si>
  <si>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</si>
  <si>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</si>
  <si>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</si>
  <si>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</si>
  <si>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</si>
  <si>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</si>
  <si>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</si>
  <si>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</si>
  <si>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</si>
  <si>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</si>
  <si>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</si>
  <si>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</si>
  <si>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</si>
  <si>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</si>
  <si>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</si>
  <si>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</si>
  <si>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</si>
  <si>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</si>
  <si>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</si>
  <si>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</si>
  <si>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</si>
  <si>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</si>
  <si>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</si>
  <si>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</si>
  <si>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</si>
  <si>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</si>
  <si>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</si>
  <si>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</si>
  <si>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</si>
  <si>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</si>
  <si>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</si>
  <si>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</si>
  <si>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</si>
  <si>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</si>
  <si>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</si>
  <si>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</si>
  <si>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</si>
  <si>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</si>
  <si>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</si>
  <si>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</si>
  <si>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</si>
  <si>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</si>
  <si>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</si>
  <si>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</si>
  <si>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</si>
  <si>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</si>
  <si>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</si>
  <si>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</si>
  <si>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</si>
  <si>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</si>
  <si>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</si>
  <si>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</si>
  <si>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</si>
  <si>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</si>
  <si>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</si>
  <si>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</si>
  <si>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</si>
  <si>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</si>
  <si>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</si>
  <si>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</si>
  <si>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</si>
  <si>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</si>
  <si>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</si>
  <si>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</si>
  <si>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</si>
  <si>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</si>
  <si>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</si>
  <si>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</si>
  <si>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</si>
  <si>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</si>
  <si>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</si>
  <si>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</si>
  <si>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</si>
  <si>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</si>
  <si>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</si>
  <si>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</si>
  <si>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</si>
  <si>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</si>
  <si>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</si>
  <si>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</si>
  <si>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</si>
  <si>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</si>
  <si>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</si>
  <si>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</si>
  <si>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</si>
  <si>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</si>
  <si>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</si>
  <si>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</si>
  <si>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</si>
  <si>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</si>
  <si>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</si>
  <si>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</si>
  <si>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</si>
  <si>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</si>
  <si>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</si>
  <si>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</si>
  <si>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</si>
  <si>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</si>
  <si>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</si>
  <si>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</si>
  <si>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</si>
  <si>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</si>
  <si>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</si>
  <si>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</si>
  <si>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</si>
  <si>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</si>
  <si>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</si>
  <si>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</si>
  <si>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</si>
  <si>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</si>
  <si>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</si>
  <si>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</si>
  <si>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</si>
  <si>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</si>
  <si>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</si>
  <si>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</si>
  <si>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</si>
  <si>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</si>
  <si>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</si>
  <si>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</si>
  <si>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</si>
  <si>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</si>
  <si>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</si>
  <si>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</si>
  <si>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</si>
  <si>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</si>
  <si>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</si>
  <si>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</si>
  <si>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</si>
  <si>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</si>
  <si>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</si>
  <si>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</si>
  <si>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</si>
  <si>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</si>
  <si>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</si>
  <si>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</si>
  <si>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</si>
  <si>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</si>
  <si>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</si>
  <si>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</si>
  <si>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</si>
  <si>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</si>
  <si>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</si>
  <si>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</si>
  <si>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</si>
  <si>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</si>
  <si>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</si>
  <si>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</si>
  <si>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</si>
  <si>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</si>
  <si>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</si>
  <si>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</si>
  <si>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</si>
  <si>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</si>
  <si>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</si>
  <si>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</si>
  <si>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</si>
  <si>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</si>
  <si>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</si>
  <si>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</si>
  <si>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</si>
  <si>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</si>
  <si>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</si>
  <si>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</si>
  <si>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</si>
  <si>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</si>
  <si>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</si>
  <si>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</si>
  <si>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</si>
  <si>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</si>
  <si>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</si>
  <si>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</si>
  <si>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</si>
  <si>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</si>
  <si>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</si>
  <si>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</si>
  <si>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</si>
  <si>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</si>
  <si>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</si>
  <si>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</si>
  <si>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</si>
  <si>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</si>
  <si>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</si>
  <si>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</si>
  <si>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</si>
  <si>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</si>
  <si>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</si>
  <si>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</si>
  <si>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</si>
  <si>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</si>
  <si>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</si>
  <si>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</si>
  <si>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</si>
  <si>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</si>
  <si>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</si>
  <si>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</si>
  <si>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</si>
  <si>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</si>
  <si>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</si>
  <si>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</si>
  <si>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</si>
  <si>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</si>
  <si>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</si>
  <si>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</si>
  <si>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</si>
  <si>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</si>
  <si>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</si>
  <si>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</si>
  <si>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</si>
  <si>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</si>
  <si>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</si>
  <si>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</si>
  <si>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</si>
  <si>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</si>
  <si>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</si>
  <si>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</si>
  <si>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</si>
  <si>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</si>
  <si>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</si>
  <si>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</si>
  <si>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</si>
  <si>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</si>
  <si>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</si>
  <si>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</si>
  <si>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</si>
  <si>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</si>
  <si>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</si>
  <si>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</si>
  <si>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</si>
  <si>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</si>
  <si>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</si>
  <si>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</si>
  <si>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</si>
  <si>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</si>
  <si>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</si>
  <si>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</si>
  <si>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</si>
  <si>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</si>
  <si>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</si>
  <si>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</si>
  <si>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</si>
  <si>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</si>
  <si>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</si>
  <si>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</si>
  <si>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</si>
  <si>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</si>
  <si>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</si>
  <si>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</si>
  <si>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</si>
  <si>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</si>
  <si>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</si>
  <si>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</si>
  <si>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</si>
  <si>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</si>
  <si>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</si>
  <si>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</si>
  <si>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</si>
  <si>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</si>
  <si>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</si>
  <si>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</si>
  <si>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</si>
  <si>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</si>
  <si>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</si>
  <si>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</si>
  <si>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</si>
  <si>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</si>
  <si>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</si>
  <si>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</si>
  <si>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</si>
  <si>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</si>
  <si>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</si>
  <si>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</si>
  <si>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</si>
  <si>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</si>
  <si>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</si>
  <si>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</si>
  <si>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</si>
  <si>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</si>
  <si>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</si>
  <si>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</si>
  <si>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</si>
  <si>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</si>
  <si>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</si>
  <si>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</si>
  <si>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</si>
  <si>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</si>
  <si>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</si>
  <si>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</si>
  <si>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</si>
  <si>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</si>
  <si>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</si>
  <si>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</si>
  <si>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</si>
  <si>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</si>
  <si>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</si>
  <si>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</si>
  <si>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</si>
  <si>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</si>
  <si>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</si>
  <si>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</si>
  <si>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</si>
  <si>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</si>
  <si>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</si>
  <si>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</si>
  <si>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</si>
  <si>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</si>
  <si>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</si>
  <si>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</si>
  <si>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</si>
  <si>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</si>
  <si>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</si>
  <si>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</si>
  <si>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</si>
  <si>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</si>
  <si>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</si>
  <si>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</si>
  <si>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</si>
  <si>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</si>
  <si>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</si>
  <si>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</si>
  <si>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</si>
  <si>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</si>
  <si>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</si>
  <si>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</si>
  <si>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</si>
  <si>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</si>
  <si>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</si>
  <si>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</si>
  <si>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</si>
  <si>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</si>
  <si>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</si>
  <si>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</si>
  <si>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</si>
  <si>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</si>
  <si>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</si>
  <si>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</si>
  <si>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</si>
  <si>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</si>
  <si>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</si>
  <si>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</si>
  <si>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</si>
  <si>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</si>
  <si>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</si>
  <si>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</si>
  <si>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</si>
  <si>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</si>
  <si>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</si>
  <si>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</si>
  <si>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</si>
  <si>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</si>
  <si>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</si>
  <si>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</si>
  <si>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</si>
  <si>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</si>
  <si>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</si>
  <si>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</si>
  <si>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</si>
  <si>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</si>
  <si>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</si>
  <si>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</si>
  <si>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</si>
  <si>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</si>
  <si>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</si>
  <si>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</si>
  <si>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</si>
  <si>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</si>
  <si>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</si>
  <si>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</si>
  <si>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</si>
  <si>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</si>
  <si>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</si>
  <si>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</si>
  <si>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</si>
  <si>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</si>
  <si>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</si>
  <si>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</si>
  <si>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</si>
  <si>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</si>
  <si>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</si>
  <si>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</si>
  <si>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</si>
  <si>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</si>
  <si>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</si>
  <si>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</si>
  <si>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</si>
  <si>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</si>
  <si>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</si>
  <si>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</si>
  <si>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</si>
  <si>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</si>
  <si>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</si>
  <si>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</si>
  <si>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</si>
  <si>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</si>
  <si>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</si>
  <si>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</si>
  <si>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</si>
  <si>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</si>
  <si>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</si>
  <si>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</si>
  <si>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</si>
  <si>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</si>
  <si>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</si>
  <si>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</si>
  <si>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</si>
  <si>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</si>
  <si>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</si>
  <si>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</si>
  <si>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</si>
  <si>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</si>
  <si>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</si>
  <si>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</si>
  <si>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</si>
  <si>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</si>
  <si>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</si>
  <si>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</si>
  <si>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</si>
  <si>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</si>
  <si>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</si>
  <si>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</si>
  <si>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</si>
  <si>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</si>
  <si>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</si>
  <si>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</si>
  <si>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</si>
  <si>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</si>
  <si>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</si>
  <si>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</si>
  <si>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</si>
  <si>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</si>
  <si>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</si>
  <si>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</si>
  <si>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</si>
  <si>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</si>
  <si>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</si>
  <si>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</si>
  <si>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</si>
  <si>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</si>
  <si>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</si>
  <si>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</si>
  <si>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</si>
  <si>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</si>
  <si>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</si>
  <si>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</si>
  <si>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</si>
  <si>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</si>
  <si>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</si>
  <si>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</si>
  <si>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</si>
  <si>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</si>
  <si>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</si>
  <si>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</si>
  <si>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</si>
  <si>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</si>
  <si>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</si>
  <si>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</si>
  <si>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</si>
  <si>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</si>
  <si>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</si>
  <si>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</si>
  <si>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</si>
  <si>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</si>
  <si>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</si>
  <si>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</si>
  <si>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</si>
  <si>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</si>
  <si>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</si>
  <si>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</si>
  <si>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</si>
  <si>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</si>
  <si>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</si>
  <si>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</si>
  <si>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</si>
  <si>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</si>
  <si>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</si>
  <si>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</si>
  <si>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</si>
  <si>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</si>
  <si>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</si>
  <si>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</si>
  <si>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</si>
  <si>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</si>
  <si>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</si>
  <si>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</si>
  <si>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</si>
  <si>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</si>
  <si>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</si>
  <si>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</si>
  <si>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</si>
  <si>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</si>
  <si>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</si>
  <si>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</si>
  <si>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</si>
  <si>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</si>
  <si>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</si>
  <si>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</si>
  <si>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</si>
  <si>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</si>
  <si>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</si>
  <si>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</si>
  <si>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</si>
  <si>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</si>
  <si>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</si>
  <si>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</si>
  <si>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</si>
  <si>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</si>
  <si>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</si>
  <si>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</si>
  <si>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</si>
  <si>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</si>
  <si>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</si>
  <si>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</si>
  <si>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</si>
  <si>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</si>
  <si>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</si>
  <si>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</si>
  <si>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</si>
  <si>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</si>
  <si>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</si>
  <si>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</si>
  <si>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</si>
  <si>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</si>
  <si>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</si>
  <si>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</si>
  <si>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</si>
  <si>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</si>
  <si>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</si>
  <si>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</si>
  <si>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</si>
  <si>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</si>
  <si>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</si>
  <si>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</si>
  <si>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</si>
  <si>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</si>
  <si>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</si>
  <si>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</si>
  <si>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</si>
  <si>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</si>
  <si>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</si>
  <si>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</si>
  <si>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</si>
  <si>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</si>
  <si>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</si>
  <si>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</si>
  <si>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</si>
  <si>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</si>
  <si>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</si>
  <si>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</si>
  <si>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</si>
  <si>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</si>
  <si>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</si>
  <si>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</si>
  <si>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</si>
  <si>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</si>
  <si>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</si>
  <si>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</si>
  <si>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</si>
  <si>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</si>
  <si>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</si>
  <si>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</si>
  <si>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</si>
  <si>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</si>
  <si>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</si>
  <si>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</si>
  <si>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</si>
  <si>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</si>
  <si>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</si>
  <si>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</si>
  <si>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</si>
  <si>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</si>
  <si>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</si>
  <si>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</si>
  <si>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</si>
  <si>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</si>
  <si>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</si>
  <si>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</si>
  <si>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</si>
  <si>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</si>
  <si>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</si>
  <si>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</si>
  <si>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</si>
  <si>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</si>
  <si>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</si>
  <si>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</si>
  <si>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</si>
  <si>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</si>
  <si>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</si>
  <si>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</si>
  <si>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</si>
  <si>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</si>
  <si>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</si>
  <si>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</si>
  <si>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</si>
  <si>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</si>
  <si>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</si>
  <si>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</si>
  <si>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</si>
  <si>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</si>
  <si>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</si>
  <si>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</si>
  <si>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</si>
  <si>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</si>
  <si>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</si>
  <si>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</si>
  <si>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</si>
  <si>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</si>
  <si>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</si>
  <si>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</si>
  <si>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</si>
  <si>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</si>
  <si>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</si>
  <si>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</si>
  <si>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</si>
  <si>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</si>
  <si>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</si>
  <si>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</si>
  <si>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</si>
  <si>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</si>
  <si>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</si>
  <si>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</si>
  <si>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</si>
  <si>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</si>
  <si>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</si>
  <si>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</si>
  <si>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</si>
  <si>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</si>
  <si>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</si>
  <si>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</si>
  <si>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</si>
  <si>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</si>
  <si>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</si>
  <si>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</si>
  <si>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</si>
  <si>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</si>
  <si>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</si>
  <si>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</si>
  <si>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</si>
  <si>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</si>
  <si>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</si>
  <si>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</si>
  <si>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</si>
  <si>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</si>
  <si>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</si>
  <si>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</si>
  <si>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</si>
  <si>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</si>
  <si>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</si>
  <si>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</si>
  <si>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</si>
  <si>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</si>
  <si>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</si>
  <si>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</si>
  <si>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</si>
  <si>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</si>
  <si>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</si>
  <si>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</si>
  <si>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</si>
  <si>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</si>
  <si>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</si>
  <si>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</si>
  <si>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</si>
  <si>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</si>
  <si>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</si>
  <si>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</si>
  <si>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</si>
  <si>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</si>
  <si>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</si>
  <si>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</si>
  <si>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</si>
  <si>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</si>
  <si>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</si>
  <si>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</si>
  <si>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</si>
  <si>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</si>
  <si>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</si>
  <si>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</si>
  <si>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</si>
  <si>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</si>
  <si>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</si>
  <si>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</si>
  <si>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</si>
  <si>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</si>
  <si>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</si>
  <si>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</si>
  <si>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</si>
  <si>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</si>
  <si>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</si>
  <si>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</si>
  <si>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</si>
  <si>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</si>
  <si>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</si>
  <si>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</si>
  <si>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</si>
  <si>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</si>
  <si>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</si>
  <si>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</si>
  <si>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</si>
  <si>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</si>
  <si>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</si>
  <si>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</si>
  <si>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</si>
  <si>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</si>
  <si>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</si>
  <si>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</si>
  <si>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</si>
  <si>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</si>
  <si>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</si>
  <si>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</si>
  <si>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</si>
  <si>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</si>
  <si>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</si>
  <si>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</si>
  <si>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</si>
  <si>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</si>
  <si>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</si>
  <si>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</si>
  <si>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</si>
  <si>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</si>
  <si>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</si>
  <si>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</si>
  <si>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</si>
  <si>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</si>
  <si>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</si>
  <si>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</si>
  <si>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</si>
  <si>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</si>
  <si>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</si>
  <si>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</si>
  <si>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</si>
  <si>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</si>
  <si>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</si>
  <si>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</si>
  <si>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</si>
  <si>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</si>
  <si>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</si>
  <si>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</si>
  <si>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</si>
  <si>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</si>
  <si>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</si>
  <si>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</si>
  <si>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</si>
  <si>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</si>
  <si>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</si>
  <si>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</si>
  <si>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</si>
  <si>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</si>
  <si>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</si>
  <si>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</si>
  <si>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</si>
  <si>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</si>
  <si>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</si>
  <si>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</si>
  <si>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</si>
  <si>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</si>
  <si>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</si>
  <si>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</si>
  <si>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</si>
  <si>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</si>
  <si>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</si>
  <si>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</si>
  <si>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</si>
  <si>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</si>
  <si>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</si>
  <si>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</si>
  <si>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</si>
  <si>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</si>
  <si>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</si>
  <si>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</si>
  <si>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</si>
  <si>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</si>
  <si>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</si>
  <si>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</si>
  <si>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</si>
  <si>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</si>
  <si>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</si>
  <si>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</si>
  <si>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</si>
  <si>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</si>
  <si>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</si>
  <si>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</si>
  <si>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</si>
  <si>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</si>
  <si>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</si>
  <si>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</si>
  <si>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</si>
  <si>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</si>
  <si>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</si>
  <si>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</si>
  <si>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</si>
  <si>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</si>
  <si>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</si>
  <si>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</si>
  <si>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</si>
  <si>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</si>
  <si>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</si>
  <si>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</si>
  <si>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</si>
  <si>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</si>
  <si>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</si>
  <si>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</si>
  <si>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</si>
  <si>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</si>
  <si>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</si>
  <si>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</si>
  <si>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</si>
  <si>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</si>
  <si>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</si>
  <si>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</si>
  <si>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</si>
  <si>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</si>
  <si>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</si>
  <si>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</si>
  <si>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</si>
  <si>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</si>
  <si>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</si>
  <si>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</si>
  <si>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</si>
  <si>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</si>
  <si>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</si>
  <si>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</si>
  <si>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</si>
  <si>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</si>
  <si>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</si>
  <si>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</si>
  <si>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</si>
  <si>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</si>
  <si>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</si>
  <si>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</si>
  <si>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</si>
  <si>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</si>
  <si>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</si>
  <si>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</si>
  <si>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</si>
  <si>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</si>
  <si>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</si>
  <si>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</si>
  <si>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</si>
  <si>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</si>
  <si>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</si>
  <si>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</si>
  <si>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</si>
  <si>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</si>
  <si>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</si>
  <si>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</si>
  <si>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</si>
  <si>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</si>
  <si>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</si>
  <si>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</si>
  <si>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</si>
  <si>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</si>
  <si>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</si>
  <si>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</si>
  <si>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</si>
  <si>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</si>
  <si>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</si>
  <si>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</si>
  <si>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</si>
  <si>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</si>
  <si>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</si>
  <si>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</si>
  <si>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</si>
  <si>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</si>
  <si>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</si>
  <si>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</si>
  <si>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</si>
  <si>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</si>
  <si>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</si>
  <si>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</si>
  <si>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</si>
  <si>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</si>
  <si>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</si>
  <si>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</si>
  <si>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</si>
  <si>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</si>
  <si>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</si>
  <si>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</si>
  <si>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</si>
  <si>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</si>
  <si>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</si>
  <si>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</si>
  <si>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</si>
  <si>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</si>
  <si>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</si>
  <si>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</si>
  <si>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</si>
  <si>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</si>
  <si>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</si>
  <si>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</si>
  <si>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</si>
  <si>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</si>
  <si>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</si>
  <si>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</si>
  <si>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</si>
  <si>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</si>
  <si>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</si>
  <si>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</si>
  <si>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</si>
  <si>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</si>
  <si>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</si>
  <si>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</si>
  <si>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</si>
  <si>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</si>
  <si>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</si>
  <si>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</si>
  <si>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</si>
  <si>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</si>
  <si>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</si>
  <si>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</si>
  <si>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</si>
  <si>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</si>
  <si>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</si>
  <si>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</si>
  <si>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</si>
  <si>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</si>
  <si>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</si>
  <si>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</si>
  <si>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</si>
  <si>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</si>
  <si>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</si>
  <si>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</si>
  <si>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</si>
  <si>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</si>
  <si>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</si>
  <si>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</si>
  <si>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</si>
  <si>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</si>
  <si>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</si>
  <si>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</si>
  <si>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</si>
  <si>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</si>
  <si>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</si>
  <si>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</si>
  <si>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</si>
  <si>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</si>
  <si>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</si>
  <si>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</si>
  <si>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</si>
  <si>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</si>
  <si>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</si>
  <si>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</si>
  <si>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</si>
  <si>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</si>
  <si>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</si>
  <si>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</si>
  <si>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</si>
  <si>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</si>
  <si>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</si>
  <si>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</si>
  <si>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</si>
  <si>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</si>
  <si>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</si>
  <si>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</si>
  <si>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</si>
  <si>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</si>
  <si>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</si>
  <si>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</si>
  <si>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</si>
  <si>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</si>
  <si>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</si>
  <si>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</si>
  <si>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</si>
  <si>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</si>
  <si>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</si>
  <si>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</si>
  <si>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</si>
  <si>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</si>
  <si>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</si>
  <si>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</si>
  <si>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</si>
  <si>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</si>
  <si>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</si>
  <si>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</si>
  <si>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</si>
  <si>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</si>
  <si>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</si>
  <si>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</si>
  <si>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</si>
  <si>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</si>
  <si>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</si>
  <si>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</si>
  <si>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</si>
  <si>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</si>
  <si>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</si>
  <si>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</si>
  <si>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</si>
  <si>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</si>
  <si>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</si>
  <si>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</si>
  <si>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</si>
  <si>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</si>
  <si>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</si>
  <si>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</si>
  <si>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</si>
  <si>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</si>
  <si>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</si>
  <si>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</si>
  <si>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</si>
  <si>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</si>
  <si>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</si>
  <si>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</si>
  <si>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</si>
  <si>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</si>
  <si>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</si>
  <si>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</si>
  <si>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</si>
  <si>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</si>
  <si>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</si>
  <si>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</si>
  <si>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</si>
  <si>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</si>
  <si>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</si>
  <si>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</si>
  <si>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</si>
  <si>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</si>
  <si>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</si>
  <si>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</si>
  <si>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</si>
  <si>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</si>
  <si>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</si>
  <si>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</si>
  <si>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</si>
  <si>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</si>
  <si>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</si>
  <si>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</si>
  <si>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</si>
  <si>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</si>
  <si>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</si>
  <si>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</si>
  <si>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</si>
  <si>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</si>
  <si>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</si>
  <si>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</si>
  <si>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</si>
  <si>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</si>
  <si>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</si>
  <si>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</si>
  <si>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</si>
  <si>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</si>
  <si>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</si>
  <si>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</si>
  <si>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</si>
  <si>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</si>
  <si>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</si>
  <si>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</si>
  <si>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</si>
  <si>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</si>
  <si>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</si>
  <si>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</si>
  <si>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</si>
  <si>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</si>
  <si>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</si>
  <si>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</si>
  <si>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</si>
  <si>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</si>
  <si>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</si>
  <si>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</si>
  <si>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</si>
  <si>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</si>
  <si>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</si>
  <si>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</si>
  <si>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</si>
  <si>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</si>
  <si>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</si>
  <si>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</si>
  <si>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</si>
  <si>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</si>
  <si>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</si>
  <si>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</si>
  <si>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</si>
  <si>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</si>
  <si>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</si>
  <si>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</si>
  <si>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</si>
  <si>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</si>
  <si>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</si>
  <si>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</si>
  <si>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</si>
  <si>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</si>
  <si>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</si>
  <si>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</si>
  <si>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</si>
  <si>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</si>
  <si>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</si>
  <si>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</si>
  <si>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</si>
  <si>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</si>
  <si>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</si>
  <si>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</si>
  <si>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</si>
  <si>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</si>
  <si>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</si>
  <si>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</si>
  <si>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</si>
  <si>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</si>
  <si>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</si>
  <si>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</si>
  <si>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</si>
  <si>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</si>
  <si>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</si>
  <si>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</si>
  <si>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</si>
  <si>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</si>
  <si>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</si>
  <si>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</si>
  <si>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</si>
  <si>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</si>
  <si>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</si>
  <si>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</si>
  <si>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</si>
  <si>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</si>
  <si>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</si>
  <si>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</si>
  <si>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</si>
  <si>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</si>
  <si>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</si>
  <si>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</si>
  <si>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</si>
  <si>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</si>
  <si>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</si>
  <si>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</si>
  <si>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</si>
  <si>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</si>
  <si>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</si>
  <si>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</si>
  <si>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</si>
  <si>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</si>
  <si>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</si>
  <si>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</si>
  <si>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</si>
  <si>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</si>
  <si>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</si>
  <si>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</si>
  <si>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</si>
  <si>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</si>
  <si>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</si>
  <si>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</si>
  <si>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</si>
  <si>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</si>
  <si>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</si>
  <si>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</si>
  <si>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</si>
  <si>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</si>
  <si>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</si>
  <si>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</si>
  <si>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</si>
  <si>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</si>
  <si>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</si>
  <si>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</si>
  <si>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</si>
  <si>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</si>
  <si>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</si>
  <si>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</si>
  <si>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</si>
  <si>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</si>
  <si>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</si>
  <si>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</si>
  <si>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</si>
  <si>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</si>
  <si>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</si>
  <si>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</si>
  <si>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</si>
  <si>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</si>
  <si>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</si>
  <si>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</si>
  <si>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</si>
  <si>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</si>
  <si>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</si>
  <si>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</si>
  <si>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</si>
  <si>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</si>
  <si>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</si>
  <si>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</si>
  <si>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</si>
  <si>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</si>
  <si>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</si>
  <si>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</si>
  <si>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</si>
  <si>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</si>
  <si>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</si>
  <si>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</si>
  <si>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</si>
  <si>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</si>
  <si>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</si>
  <si>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</si>
  <si>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</si>
  <si>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</si>
  <si>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</si>
  <si>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</si>
  <si>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</si>
  <si>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</si>
  <si>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</si>
  <si>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</si>
  <si>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</si>
  <si>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</si>
  <si>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</si>
  <si>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</si>
  <si>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</si>
  <si>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</si>
  <si>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</si>
  <si>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</si>
  <si>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</si>
  <si>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</si>
  <si>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</si>
  <si>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</si>
  <si>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</si>
  <si>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</si>
  <si>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</si>
  <si>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</si>
  <si>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</si>
  <si>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</si>
  <si>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</si>
  <si>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</si>
  <si>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</si>
  <si>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</si>
  <si>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</si>
  <si>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</si>
  <si>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</si>
  <si>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</si>
  <si>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</si>
  <si>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</si>
  <si>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</si>
  <si>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</si>
  <si>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</si>
  <si>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</si>
  <si>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</si>
  <si>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</si>
  <si>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</si>
  <si>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</si>
  <si>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</si>
  <si>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</si>
  <si>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</si>
  <si>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</si>
  <si>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</si>
  <si>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</si>
  <si>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</si>
  <si>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</si>
  <si>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</si>
  <si>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</si>
  <si>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</si>
  <si>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</si>
  <si>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</si>
  <si>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</si>
  <si>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</si>
  <si>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</si>
  <si>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</si>
  <si>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</si>
  <si>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</si>
  <si>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</si>
  <si>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</si>
  <si>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</si>
  <si>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</si>
  <si>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</si>
  <si>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</si>
  <si>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</si>
  <si>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</si>
  <si>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</si>
  <si>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</si>
  <si>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</si>
  <si>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</si>
  <si>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</si>
  <si>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</si>
  <si>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</si>
  <si>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</si>
  <si>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</si>
  <si>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</si>
  <si>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</si>
  <si>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</si>
  <si>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</si>
  <si>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</si>
  <si>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</si>
  <si>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</si>
  <si>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</si>
  <si>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</si>
  <si>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</si>
  <si>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</si>
  <si>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</si>
  <si>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</si>
  <si>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</si>
  <si>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</si>
  <si>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</si>
  <si>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</si>
  <si>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</si>
  <si>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</si>
  <si>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</si>
  <si>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</si>
  <si>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</si>
  <si>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</si>
  <si>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</si>
  <si>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</si>
  <si>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</si>
  <si>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</si>
  <si>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</si>
  <si>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</si>
  <si>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</si>
  <si>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</si>
  <si>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</si>
  <si>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</si>
  <si>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</si>
  <si>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</si>
  <si>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</si>
  <si>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</si>
  <si>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</si>
  <si>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</si>
  <si>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</si>
  <si>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</si>
  <si>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</si>
  <si>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</si>
  <si>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</si>
  <si>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</si>
  <si>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</si>
  <si>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</si>
  <si>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</si>
  <si>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</si>
  <si>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</si>
  <si>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</si>
  <si>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</si>
  <si>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</si>
  <si>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</si>
  <si>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</si>
  <si>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</si>
  <si>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</si>
  <si>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</si>
  <si>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</si>
  <si>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</si>
  <si>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</si>
  <si>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</si>
  <si>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</si>
  <si>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</si>
  <si>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</si>
  <si>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</si>
  <si>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</si>
  <si>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</si>
  <si>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</si>
  <si>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</si>
  <si>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</si>
  <si>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</si>
  <si>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</si>
  <si>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</si>
  <si>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</si>
  <si>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</si>
  <si>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</si>
  <si>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</si>
  <si>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</si>
  <si>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</si>
  <si>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</si>
  <si>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</si>
  <si>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</si>
  <si>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</si>
  <si>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</si>
  <si>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</si>
  <si>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</si>
  <si>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</si>
  <si>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</si>
  <si>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</si>
  <si>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</si>
  <si>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</si>
  <si>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</si>
  <si>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</si>
  <si>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</si>
  <si>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</si>
  <si>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</si>
  <si>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</si>
  <si>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</si>
  <si>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</si>
  <si>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</si>
  <si>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</si>
  <si>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</si>
  <si>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</si>
  <si>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</si>
  <si>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</si>
  <si>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</si>
  <si>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</si>
  <si>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</si>
  <si>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</si>
  <si>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</si>
  <si>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</si>
  <si>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</si>
  <si>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</si>
  <si>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</si>
  <si>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</si>
  <si>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</si>
  <si>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</si>
  <si>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</si>
  <si>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</si>
  <si>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</si>
  <si>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</si>
  <si>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</si>
  <si>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</si>
  <si>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</si>
  <si>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</si>
  <si>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</si>
  <si>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</si>
  <si>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</si>
  <si>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</si>
  <si>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</si>
  <si>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</si>
  <si>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</si>
  <si>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</si>
  <si>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</si>
  <si>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</si>
  <si>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</si>
  <si>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</si>
  <si>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</si>
  <si>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</si>
  <si>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</si>
  <si>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</si>
  <si>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</si>
  <si>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</si>
  <si>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</si>
  <si>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</si>
  <si>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</si>
  <si>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</si>
  <si>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</si>
  <si>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</si>
  <si>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</si>
  <si>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</si>
  <si>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</si>
  <si>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</si>
  <si>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</si>
  <si>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</si>
  <si>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</si>
  <si>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</si>
  <si>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</si>
  <si>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</si>
  <si>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</si>
  <si>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</si>
  <si>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</si>
  <si>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</si>
  <si>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</si>
  <si>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</si>
  <si>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</si>
  <si>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</si>
  <si>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</si>
  <si>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</si>
  <si>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</si>
  <si>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</si>
  <si>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</si>
  <si>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</si>
  <si>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</si>
  <si>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</si>
  <si>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</si>
  <si>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</si>
  <si>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</si>
  <si>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</si>
  <si>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</si>
  <si>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</si>
  <si>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</si>
  <si>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</si>
  <si>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</si>
  <si>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</si>
  <si>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</si>
  <si>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</si>
  <si>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</si>
  <si>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</si>
  <si>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</si>
  <si>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</si>
  <si>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</si>
  <si>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</si>
  <si>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</si>
  <si>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</si>
  <si>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</si>
  <si>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</si>
  <si>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</si>
  <si>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</si>
  <si>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</si>
  <si>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</si>
  <si>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</si>
  <si>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</si>
  <si>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</si>
  <si>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</si>
  <si>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</si>
  <si>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</si>
  <si>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</si>
  <si>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</si>
  <si>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</si>
  <si>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</si>
  <si>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</si>
  <si>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</si>
  <si>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</si>
  <si>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</si>
  <si>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</si>
  <si>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</si>
  <si>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</si>
  <si>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</si>
  <si>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</si>
  <si>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</si>
  <si>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</si>
  <si>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</si>
  <si>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</si>
  <si>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</si>
  <si>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</si>
  <si>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</si>
  <si>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</si>
  <si>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</si>
  <si>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</si>
  <si>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</si>
  <si>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</si>
  <si>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</si>
  <si>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</si>
  <si>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</si>
  <si>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</si>
  <si>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</si>
  <si>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</si>
  <si>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</si>
  <si>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</si>
  <si>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</si>
  <si>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</si>
  <si>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</si>
  <si>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</si>
  <si>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</si>
  <si>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</si>
  <si>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</si>
  <si>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</si>
  <si>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</si>
  <si>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</si>
  <si>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</si>
  <si>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</si>
  <si>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</si>
  <si>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</si>
  <si>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</si>
  <si>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</si>
  <si>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</si>
  <si>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</si>
  <si>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</si>
  <si>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</si>
  <si>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</si>
  <si>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</si>
  <si>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</si>
  <si>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</si>
  <si>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</si>
  <si>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</si>
  <si>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</si>
  <si>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</si>
  <si>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</si>
  <si>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</si>
  <si>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</si>
  <si>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</si>
  <si>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</si>
  <si>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</si>
  <si>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</si>
  <si>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</si>
  <si>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</si>
  <si>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</si>
  <si>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</si>
  <si>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</si>
  <si>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</si>
  <si>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</si>
  <si>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</si>
  <si>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</si>
  <si>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</si>
  <si>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</si>
  <si>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</si>
  <si>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</si>
  <si>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</si>
  <si>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</si>
  <si>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</si>
  <si>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</si>
  <si>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</si>
  <si>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</si>
  <si>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</si>
  <si>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</si>
  <si>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</si>
  <si>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</si>
  <si>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</si>
  <si>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</si>
  <si>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</si>
  <si>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</si>
  <si>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</si>
  <si>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</si>
  <si>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</si>
  <si>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</si>
  <si>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</si>
  <si>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</si>
  <si>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</si>
  <si>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</si>
  <si>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</si>
  <si>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</si>
  <si>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</si>
  <si>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</si>
  <si>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</si>
  <si>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</si>
  <si>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</si>
  <si>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</si>
  <si>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</si>
  <si>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</si>
  <si>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</si>
  <si>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</si>
  <si>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</si>
  <si>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</si>
  <si>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</si>
  <si>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</si>
  <si>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</si>
  <si>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</si>
  <si>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</si>
  <si>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</si>
  <si>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</si>
  <si>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</si>
  <si>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</si>
  <si>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</si>
  <si>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</si>
  <si>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</si>
  <si>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</si>
  <si>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</si>
  <si>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</si>
  <si>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</si>
  <si>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</si>
  <si>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</si>
  <si>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</si>
  <si>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</si>
  <si>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</si>
  <si>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</si>
  <si>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</si>
  <si>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</si>
  <si>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</si>
  <si>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</si>
  <si>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</si>
  <si>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</si>
  <si>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</si>
  <si>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</si>
  <si>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</si>
  <si>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</si>
  <si>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</si>
  <si>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</si>
  <si>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</si>
  <si>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</si>
  <si>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</si>
  <si>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</si>
  <si>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</si>
  <si>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</si>
  <si>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</si>
  <si>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</si>
  <si>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</si>
  <si>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</si>
  <si>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</si>
  <si>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</si>
  <si>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</si>
  <si>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</si>
  <si>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</si>
  <si>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</si>
  <si>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</si>
  <si>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</si>
  <si>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</si>
  <si>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</si>
  <si>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</si>
  <si>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</si>
  <si>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</si>
  <si>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</si>
  <si>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</si>
  <si>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</si>
  <si>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</si>
  <si>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</si>
  <si>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</si>
  <si>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</si>
  <si>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</si>
  <si>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</si>
  <si>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</si>
  <si>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</si>
  <si>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</si>
  <si>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</si>
  <si>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</si>
  <si>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</si>
  <si>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</si>
  <si>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</si>
  <si>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</si>
  <si>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</si>
  <si>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</si>
  <si>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</si>
  <si>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</si>
  <si>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</si>
  <si>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</si>
  <si>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</si>
  <si>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</si>
  <si>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</si>
  <si>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</si>
  <si>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</si>
  <si>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</si>
  <si>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</si>
  <si>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</si>
  <si>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</si>
  <si>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</si>
  <si>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</si>
  <si>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</si>
  <si>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</si>
  <si>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</si>
  <si>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</si>
  <si>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</si>
  <si>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</si>
  <si>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</si>
  <si>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</si>
  <si>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</si>
  <si>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</si>
  <si>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</si>
  <si>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</si>
  <si>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</si>
  <si>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</si>
  <si>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</si>
  <si>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</si>
  <si>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</si>
  <si>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</si>
  <si>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</si>
  <si>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</si>
  <si>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</si>
  <si>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</si>
  <si>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</si>
  <si>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</si>
  <si>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</si>
  <si>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</si>
  <si>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</si>
  <si>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</si>
  <si>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</si>
  <si>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</si>
  <si>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</si>
  <si>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</si>
  <si>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</si>
  <si>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</si>
  <si>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</si>
  <si>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</si>
  <si>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</si>
  <si>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</si>
  <si>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</si>
  <si>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</si>
  <si>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</si>
  <si>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</si>
  <si>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</si>
  <si>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</si>
  <si>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</si>
  <si>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</si>
  <si>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</si>
  <si>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</si>
  <si>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</si>
  <si>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</si>
  <si>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</si>
  <si>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</si>
  <si>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</si>
  <si>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</si>
  <si>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</si>
  <si>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</si>
  <si>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</si>
  <si>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</si>
  <si>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</si>
  <si>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</si>
  <si>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</si>
  <si>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</si>
  <si>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</si>
  <si>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</si>
  <si>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</si>
  <si>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</si>
  <si>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</si>
  <si>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</si>
  <si>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</si>
  <si>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</si>
  <si>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</si>
  <si>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</si>
  <si>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</si>
  <si>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</si>
  <si>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</si>
  <si>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</si>
  <si>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</si>
  <si>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</si>
  <si>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</si>
  <si>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</si>
  <si>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</si>
  <si>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</si>
  <si>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</si>
  <si>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</si>
  <si>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</si>
  <si>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</si>
  <si>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</si>
  <si>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</si>
  <si>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</si>
  <si>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</si>
  <si>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</si>
  <si>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</si>
  <si>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</si>
  <si>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</si>
  <si>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</si>
  <si>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</si>
  <si>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</si>
  <si>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</si>
  <si>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</si>
  <si>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</si>
  <si>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</si>
  <si>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</si>
  <si>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</si>
  <si>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</si>
  <si>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</si>
  <si>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</si>
  <si>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</si>
  <si>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</si>
  <si>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</si>
  <si>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</si>
  <si>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</si>
  <si>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</si>
  <si>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</si>
  <si>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</si>
  <si>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</si>
  <si>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</si>
  <si>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</si>
  <si>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</si>
  <si>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</si>
  <si>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</si>
  <si>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</si>
  <si>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</si>
  <si>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</si>
  <si>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</si>
  <si>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</si>
  <si>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</si>
  <si>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</si>
  <si>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</si>
  <si>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</si>
  <si>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</si>
  <si>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</si>
  <si>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</si>
  <si>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</si>
  <si>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</si>
  <si>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</si>
  <si>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</si>
  <si>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</si>
  <si>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</si>
  <si>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</si>
  <si>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</si>
  <si>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</si>
  <si>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</si>
  <si>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</si>
  <si>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</si>
  <si>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</si>
  <si>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</si>
  <si>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</si>
  <si>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</si>
  <si>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</si>
  <si>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</si>
  <si>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</si>
  <si>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</si>
  <si>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</si>
  <si>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</si>
  <si>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</si>
  <si>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</si>
  <si>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</si>
  <si>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</si>
  <si>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</si>
  <si>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</si>
  <si>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</si>
  <si>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</si>
  <si>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</si>
  <si>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</si>
  <si>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</si>
  <si>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</si>
  <si>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</si>
  <si>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</si>
  <si>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</si>
  <si>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</si>
  <si>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</si>
  <si>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</si>
  <si>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</si>
  <si>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</si>
  <si>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</si>
  <si>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</si>
  <si>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</si>
  <si>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</si>
  <si>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</si>
  <si>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</si>
  <si>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</si>
  <si>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</si>
  <si>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</si>
  <si>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</si>
  <si>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</si>
  <si>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</si>
  <si>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</si>
  <si>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</si>
  <si>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</si>
  <si>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</si>
  <si>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</si>
  <si>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</si>
  <si>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</si>
  <si>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</si>
  <si>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</si>
  <si>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</si>
  <si>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</si>
  <si>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</si>
  <si>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</si>
  <si>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</si>
  <si>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</si>
  <si>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</si>
  <si>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</si>
  <si>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</si>
  <si>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</si>
  <si>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</si>
  <si>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</si>
  <si>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</si>
  <si>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</si>
  <si>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</si>
  <si>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</si>
  <si>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</si>
  <si>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</si>
  <si>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</si>
  <si>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</si>
  <si>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</si>
  <si>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</si>
  <si>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</si>
  <si>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</si>
  <si>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</si>
  <si>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</si>
  <si>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</si>
  <si>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</si>
  <si>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</si>
  <si>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</si>
  <si>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</si>
  <si>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</si>
  <si>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</si>
  <si>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</si>
  <si>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</si>
  <si>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</si>
  <si>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</si>
  <si>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</si>
  <si>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</si>
  <si>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</si>
  <si>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</si>
  <si>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</si>
  <si>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</si>
  <si>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</si>
  <si>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</si>
  <si>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</si>
  <si>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</si>
  <si>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</si>
  <si>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</si>
  <si>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</si>
  <si>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</si>
  <si>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</si>
  <si>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</si>
  <si>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</si>
  <si>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</si>
  <si>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</si>
  <si>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</si>
  <si>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</si>
  <si>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</si>
  <si>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</si>
  <si>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</si>
  <si>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</si>
  <si>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</si>
  <si>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</si>
  <si>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</si>
  <si>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</si>
  <si>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</si>
  <si>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</si>
  <si>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</si>
  <si>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</si>
  <si>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</si>
  <si>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</si>
  <si>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</si>
  <si>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</si>
  <si>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</si>
  <si>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</si>
  <si>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</si>
  <si>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</si>
  <si>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</si>
  <si>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</si>
  <si>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</si>
  <si>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</si>
  <si>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</si>
  <si>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</si>
  <si>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</si>
  <si>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</si>
  <si>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</si>
  <si>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</si>
  <si>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</si>
  <si>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</si>
  <si>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</si>
  <si>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</si>
  <si>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</si>
  <si>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</si>
  <si>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</si>
  <si>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</si>
  <si>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</si>
  <si>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</si>
  <si>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</si>
  <si>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</si>
  <si>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</si>
  <si>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</si>
  <si>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</si>
  <si>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</si>
  <si>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</si>
  <si>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</si>
  <si>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</si>
  <si>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</si>
  <si>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</si>
  <si>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</si>
  <si>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</si>
  <si>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</si>
  <si>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</si>
  <si>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</si>
  <si>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</si>
  <si>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</si>
  <si>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</si>
  <si>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</si>
  <si>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</si>
  <si>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</si>
  <si>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</si>
  <si>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</si>
  <si>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</si>
  <si>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</si>
  <si>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</si>
  <si>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</si>
  <si>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</si>
  <si>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</si>
  <si>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</si>
  <si>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</si>
  <si>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</si>
  <si>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</si>
  <si>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</si>
  <si>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</si>
  <si>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</si>
  <si>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</si>
  <si>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</si>
  <si>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</si>
  <si>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</si>
  <si>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</si>
  <si>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</si>
  <si>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</si>
  <si>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</si>
  <si>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</si>
  <si>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</si>
  <si>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</si>
  <si>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</si>
  <si>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</si>
  <si>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</si>
  <si>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</si>
  <si>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</si>
  <si>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</si>
  <si>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</si>
  <si>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</si>
  <si>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</si>
  <si>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</si>
  <si>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</si>
  <si>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</si>
  <si>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</si>
  <si>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</si>
  <si>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</si>
  <si>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</si>
  <si>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</si>
  <si>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</si>
  <si>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</si>
  <si>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</si>
  <si>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</si>
  <si>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</si>
  <si>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</si>
  <si>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</si>
  <si>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</si>
  <si>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</si>
  <si>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</si>
  <si>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</si>
  <si>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</si>
  <si>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</si>
  <si>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</si>
  <si>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</si>
  <si>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</si>
  <si>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</si>
  <si>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</si>
  <si>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</si>
  <si>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</si>
  <si>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</si>
  <si>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</si>
  <si>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</si>
  <si>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</si>
  <si>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</si>
  <si>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</si>
  <si>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</si>
  <si>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</si>
  <si>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</si>
  <si>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</si>
  <si>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</si>
  <si>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</si>
  <si>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</si>
  <si>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</si>
  <si>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</si>
  <si>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</si>
  <si>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</si>
  <si>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</si>
  <si>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</si>
  <si>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</si>
  <si>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</si>
  <si>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</si>
  <si>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</si>
  <si>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</si>
  <si>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</si>
  <si>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</si>
  <si>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</si>
  <si>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</si>
  <si>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</si>
  <si>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</si>
  <si>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</si>
  <si>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</si>
  <si>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</si>
  <si>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</si>
  <si>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</si>
  <si>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</si>
  <si>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</si>
  <si>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</si>
  <si>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</si>
  <si>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</si>
  <si>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</si>
  <si>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</si>
  <si>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</si>
  <si>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</si>
  <si>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</si>
  <si>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</si>
  <si>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</si>
  <si>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</si>
  <si>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</si>
  <si>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</si>
  <si>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</si>
  <si>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</si>
  <si>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</si>
  <si>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</si>
  <si>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</si>
  <si>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</si>
  <si>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</si>
  <si>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</si>
  <si>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</si>
  <si>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</si>
  <si>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</si>
  <si>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</si>
  <si>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</si>
  <si>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</si>
  <si>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</si>
  <si>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</si>
  <si>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</si>
  <si>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</si>
  <si>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</si>
  <si>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</si>
  <si>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</si>
  <si>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</si>
  <si>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</si>
  <si>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</si>
  <si>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</si>
  <si>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</si>
  <si>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</si>
  <si>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</si>
  <si>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</si>
  <si>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</si>
  <si>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</si>
  <si>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</si>
  <si>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</si>
  <si>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</si>
  <si>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</si>
  <si>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</si>
  <si>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</si>
  <si>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</si>
  <si>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</si>
  <si>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</si>
  <si>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</si>
  <si>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</si>
  <si>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</si>
  <si>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</si>
  <si>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</si>
  <si>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</si>
  <si>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</si>
  <si>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</si>
  <si>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</si>
  <si>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</si>
  <si>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</si>
  <si>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</si>
  <si>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</si>
  <si>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</si>
  <si>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</si>
  <si>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</si>
  <si>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</si>
  <si>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</si>
  <si>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</si>
  <si>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</si>
  <si>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</si>
  <si>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</si>
  <si>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</si>
  <si>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</si>
  <si>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</si>
  <si>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</si>
  <si>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</si>
  <si>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</si>
  <si>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</si>
  <si>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</si>
  <si>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</si>
  <si>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</si>
  <si>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</si>
  <si>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</si>
  <si>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</si>
  <si>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</si>
  <si>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</si>
  <si>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</si>
  <si>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</si>
  <si>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</si>
  <si>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</si>
  <si>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</si>
  <si>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</si>
  <si>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</si>
  <si>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</si>
  <si>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</si>
  <si>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</si>
  <si>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</si>
  <si>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</si>
  <si>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</si>
  <si>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</si>
  <si>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</si>
  <si>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</si>
  <si>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</si>
  <si>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</si>
  <si>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</si>
  <si>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</si>
  <si>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</si>
  <si>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</si>
  <si>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</si>
  <si>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</si>
  <si>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</si>
  <si>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</si>
  <si>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</si>
  <si>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</si>
  <si>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</si>
  <si>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</si>
  <si>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</si>
  <si>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</si>
  <si>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</si>
  <si>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</si>
  <si>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</si>
  <si>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</si>
  <si>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</si>
  <si>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</si>
  <si>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</si>
  <si>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</si>
  <si>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</si>
  <si>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</si>
  <si>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</si>
  <si>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</si>
  <si>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</si>
  <si>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</si>
  <si>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</si>
  <si>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</si>
  <si>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</si>
  <si>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</si>
  <si>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</si>
  <si>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</si>
  <si>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</si>
  <si>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</si>
  <si>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</si>
  <si>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</si>
  <si>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</si>
  <si>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</si>
  <si>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</si>
  <si>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</si>
  <si>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</si>
  <si>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</si>
  <si>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</si>
  <si>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</si>
  <si>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</si>
  <si>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</si>
  <si>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</si>
  <si>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</si>
  <si>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</si>
  <si>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</si>
  <si>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</si>
  <si>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</si>
  <si>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</si>
  <si>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</si>
  <si>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</si>
  <si>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</si>
  <si>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</si>
  <si>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</si>
  <si>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</si>
  <si>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</si>
  <si>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</si>
  <si>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</si>
  <si>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</si>
  <si>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</si>
  <si>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</si>
  <si>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</si>
  <si>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</si>
  <si>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</si>
  <si>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</si>
  <si>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</si>
  <si>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</si>
  <si>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</si>
  <si>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</si>
  <si>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</si>
  <si>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</si>
  <si>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</si>
  <si>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</si>
  <si>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</si>
  <si>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</si>
  <si>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</si>
  <si>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</si>
  <si>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</si>
  <si>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</si>
  <si>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</si>
  <si>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</si>
  <si>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</si>
  <si>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</si>
  <si>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</si>
  <si>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</si>
  <si>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</si>
  <si>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</si>
  <si>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</si>
  <si>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</si>
  <si>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</si>
  <si>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</si>
  <si>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</si>
  <si>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</si>
  <si>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</si>
  <si>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</si>
  <si>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</si>
  <si>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</si>
  <si>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</si>
  <si>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</si>
  <si>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</si>
  <si>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</si>
  <si>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</si>
  <si>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</si>
  <si>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</si>
  <si>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</si>
  <si>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</si>
  <si>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</si>
  <si>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</si>
  <si>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</si>
  <si>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</si>
  <si>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</si>
  <si>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</si>
  <si>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</si>
  <si>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</si>
  <si>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</si>
  <si>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</si>
  <si>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</si>
  <si>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</si>
  <si>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</si>
  <si>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</si>
  <si>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</si>
  <si>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</si>
  <si>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</si>
  <si>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</si>
  <si>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</si>
  <si>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</si>
  <si>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</si>
  <si>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</si>
  <si>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</si>
  <si>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</si>
  <si>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</si>
  <si>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</si>
  <si>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</si>
  <si>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</si>
  <si>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</si>
  <si>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</si>
  <si>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</si>
  <si>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</si>
  <si>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</si>
  <si>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</si>
  <si>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</si>
  <si>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</si>
  <si>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</si>
  <si>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</si>
  <si>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</si>
  <si>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</si>
  <si>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</si>
  <si>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</si>
  <si>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</si>
  <si>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</si>
  <si>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</si>
  <si>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</si>
  <si>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</si>
  <si>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</si>
  <si>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</si>
  <si>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</si>
  <si>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</si>
  <si>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</si>
  <si>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</si>
  <si>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</si>
  <si>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</si>
  <si>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</si>
  <si>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</si>
  <si>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</si>
  <si>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</si>
  <si>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</si>
  <si>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</si>
  <si>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</si>
  <si>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</si>
  <si>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</si>
  <si>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</si>
  <si>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</si>
  <si>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</si>
  <si>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</si>
  <si>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</si>
  <si>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</si>
  <si>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</si>
  <si>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</si>
  <si>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</si>
  <si>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</si>
  <si>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</si>
  <si>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</si>
  <si>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</si>
  <si>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</si>
  <si>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</si>
  <si>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</si>
  <si>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</si>
  <si>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</si>
  <si>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</si>
  <si>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</si>
  <si>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</si>
  <si>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</si>
  <si>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</si>
  <si>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</si>
  <si>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</si>
  <si>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</si>
  <si>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</si>
  <si>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</si>
  <si>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</si>
  <si>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</si>
  <si>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</si>
  <si>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</si>
  <si>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</si>
  <si>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</si>
  <si>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</si>
  <si>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</si>
  <si>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</si>
  <si>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</si>
  <si>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</si>
  <si>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</si>
  <si>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</si>
  <si>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</si>
  <si>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</si>
  <si>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</si>
  <si>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</si>
  <si>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</si>
  <si>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</si>
  <si>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</si>
  <si>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</si>
  <si>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</si>
  <si>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</si>
  <si>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</si>
  <si>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</si>
  <si>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</si>
  <si>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</si>
  <si>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</si>
  <si>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</si>
  <si>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</si>
  <si>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</si>
  <si>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</si>
  <si>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</si>
  <si>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</si>
  <si>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</si>
  <si>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</si>
  <si>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</si>
  <si>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</si>
  <si>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</si>
  <si>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</si>
  <si>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</si>
  <si>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</si>
  <si>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</si>
  <si>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</si>
  <si>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</si>
  <si>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</si>
  <si>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</si>
  <si>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</si>
  <si>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</si>
  <si>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</si>
  <si>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</si>
  <si>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</si>
  <si>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</si>
  <si>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</si>
  <si>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</si>
  <si>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</si>
  <si>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</si>
  <si>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</si>
  <si>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</si>
  <si>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</si>
  <si>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</si>
  <si>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</si>
  <si>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</si>
  <si>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</si>
  <si>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</si>
  <si>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</si>
  <si>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</si>
  <si>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</si>
  <si>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</si>
  <si>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</si>
  <si>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</si>
  <si>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</si>
  <si>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</si>
  <si>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</si>
  <si>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</si>
  <si>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</si>
  <si>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</si>
  <si>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</si>
  <si>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</si>
  <si>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</si>
  <si>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</si>
  <si>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</si>
  <si>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</si>
  <si>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</si>
  <si>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</si>
  <si>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</si>
  <si>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</si>
  <si>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</si>
  <si>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</si>
  <si>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</si>
  <si>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</si>
  <si>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</si>
  <si>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</si>
  <si>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</si>
  <si>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</si>
  <si>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</si>
  <si>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</si>
  <si>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</si>
  <si>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</si>
  <si>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</si>
  <si>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</si>
  <si>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</si>
  <si>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</si>
  <si>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</si>
  <si>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</si>
  <si>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</si>
  <si>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</si>
  <si>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</si>
  <si>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</si>
  <si>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</si>
  <si>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</si>
  <si>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</si>
  <si>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</si>
  <si>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</si>
  <si>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</si>
  <si>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</si>
  <si>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</si>
  <si>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</si>
  <si>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</si>
  <si>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</si>
  <si>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</si>
  <si>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</si>
  <si>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</si>
  <si>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</si>
  <si>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</si>
  <si>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</si>
  <si>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</si>
  <si>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</si>
  <si>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</si>
  <si>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</si>
  <si>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</si>
  <si>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</si>
  <si>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</si>
  <si>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</si>
  <si>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</si>
  <si>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</si>
  <si>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</si>
  <si>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</si>
  <si>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</si>
  <si>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</si>
  <si>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</si>
  <si>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</si>
  <si>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</si>
  <si>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</si>
  <si>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</si>
  <si>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</si>
  <si>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</si>
  <si>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</si>
  <si>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</si>
  <si>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</si>
  <si>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</si>
  <si>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</si>
  <si>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</si>
  <si>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</si>
  <si>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</si>
  <si>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</si>
  <si>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</si>
  <si>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</si>
  <si>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</si>
  <si>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</si>
  <si>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</si>
  <si>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</si>
  <si>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</si>
  <si>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</si>
  <si>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</si>
  <si>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</si>
  <si>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</si>
  <si>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</si>
  <si>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</si>
  <si>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</si>
  <si>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</si>
  <si>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</si>
  <si>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</si>
  <si>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</si>
  <si>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</si>
  <si>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</si>
  <si>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</si>
  <si>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</si>
  <si>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</si>
  <si>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</si>
  <si>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</si>
  <si>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</si>
  <si>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</si>
  <si>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</si>
  <si>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</si>
  <si>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</si>
  <si>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</si>
  <si>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</si>
  <si>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</si>
  <si>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</si>
  <si>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</si>
  <si>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</si>
  <si>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</si>
  <si>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</si>
  <si>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</si>
  <si>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</si>
  <si>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</si>
  <si>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</si>
  <si>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</si>
  <si>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</si>
  <si>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</si>
  <si>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</si>
  <si>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</si>
  <si>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</si>
  <si>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</si>
  <si>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</si>
  <si>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</si>
  <si>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</si>
  <si>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</si>
  <si>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</si>
  <si>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</si>
  <si>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</si>
  <si>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</si>
  <si>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</si>
  <si>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</si>
  <si>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</si>
  <si>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</si>
  <si>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</si>
  <si>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</si>
  <si>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</si>
  <si>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</si>
  <si>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</si>
  <si>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</si>
  <si>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</si>
  <si>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</si>
  <si>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</si>
  <si>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</si>
  <si>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</si>
  <si>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</si>
  <si>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</si>
  <si>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</si>
  <si>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</si>
  <si>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</si>
  <si>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</si>
  <si>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</si>
  <si>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</si>
  <si>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</si>
  <si>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</si>
  <si>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</si>
  <si>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</si>
  <si>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</si>
  <si>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</si>
  <si>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</si>
  <si>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</si>
  <si>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</si>
  <si>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</si>
  <si>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</si>
  <si>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</si>
  <si>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</si>
  <si>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</si>
  <si>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</si>
  <si>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</si>
  <si>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</si>
  <si>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</si>
  <si>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</si>
  <si>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</si>
  <si>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</si>
  <si>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</si>
  <si>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</si>
  <si>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</si>
  <si>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</si>
  <si>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</si>
  <si>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</si>
  <si>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</si>
  <si>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</si>
  <si>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</si>
  <si>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</si>
  <si>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</si>
  <si>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</si>
  <si>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</si>
  <si>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</si>
  <si>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</si>
  <si>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</si>
  <si>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</si>
  <si>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</si>
  <si>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</si>
  <si>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</si>
  <si>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</si>
  <si>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</si>
  <si>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</si>
  <si>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</si>
  <si>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</si>
  <si>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</si>
  <si>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</si>
  <si>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</si>
  <si>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</si>
  <si>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</si>
  <si>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</si>
  <si>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</si>
  <si>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</si>
  <si>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</si>
  <si>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</si>
  <si>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</si>
  <si>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</si>
  <si>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</si>
  <si>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</si>
  <si>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</si>
  <si>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</si>
  <si>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</si>
  <si>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</si>
  <si>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</si>
  <si>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</si>
  <si>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</si>
  <si>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</si>
  <si>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</si>
  <si>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</si>
  <si>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</si>
  <si>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</si>
  <si>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</si>
  <si>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</si>
  <si>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</si>
  <si>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</si>
  <si>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</si>
  <si>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</si>
  <si>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</si>
  <si>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</si>
  <si>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</si>
  <si>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</si>
  <si>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</si>
  <si>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</si>
  <si>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</si>
  <si>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</si>
  <si>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</si>
  <si>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</si>
  <si>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</si>
  <si>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</si>
  <si>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</si>
  <si>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</si>
  <si>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</si>
  <si>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</si>
  <si>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</si>
  <si>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</si>
  <si>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</si>
  <si>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</si>
  <si>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</si>
  <si>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</si>
  <si>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</si>
  <si>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</si>
  <si>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</si>
  <si>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</si>
  <si>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</si>
  <si>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</si>
  <si>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</si>
  <si>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</si>
  <si>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</si>
  <si>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</si>
  <si>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</si>
  <si>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</si>
  <si>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</si>
  <si>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</si>
  <si>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</si>
  <si>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</si>
  <si>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</si>
  <si>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</si>
  <si>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</si>
  <si>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</si>
  <si>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</si>
  <si>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</si>
  <si>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</si>
  <si>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</si>
  <si>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</si>
  <si>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</si>
  <si>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</si>
  <si>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</si>
  <si>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</si>
  <si>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</si>
  <si>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</si>
  <si>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</si>
  <si>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</si>
  <si>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</si>
  <si>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</si>
  <si>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</si>
  <si>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</si>
  <si>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</si>
  <si>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</si>
  <si>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</si>
  <si>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</si>
  <si>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</si>
  <si>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</si>
  <si>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</si>
  <si>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</si>
  <si>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</si>
  <si>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</si>
  <si>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</si>
  <si>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</si>
  <si>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</si>
  <si>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</si>
  <si>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</si>
  <si>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</si>
  <si>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</si>
  <si>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</si>
  <si>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</si>
  <si>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</si>
  <si>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</si>
  <si>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</si>
  <si>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</si>
  <si>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</si>
  <si>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</si>
  <si>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</si>
  <si>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</si>
  <si>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</si>
  <si>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</si>
  <si>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</si>
  <si>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</si>
  <si>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</si>
  <si>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</si>
  <si>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</si>
  <si>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</si>
  <si>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</si>
  <si>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</si>
  <si>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</si>
  <si>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</si>
  <si>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</si>
  <si>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</si>
  <si>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</si>
  <si>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</si>
  <si>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</si>
  <si>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</si>
  <si>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</si>
  <si>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</si>
  <si>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</si>
  <si>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</si>
  <si>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</si>
  <si>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</si>
  <si>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</si>
  <si>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</si>
  <si>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</si>
  <si>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</si>
  <si>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</si>
  <si>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</si>
  <si>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</si>
  <si>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</si>
  <si>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</si>
  <si>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</si>
  <si>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</si>
  <si>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</si>
  <si>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</si>
  <si>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</si>
  <si>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</si>
  <si>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</si>
  <si>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</si>
  <si>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</si>
  <si>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</si>
  <si>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</si>
  <si>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</si>
  <si>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</si>
  <si>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</si>
  <si>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</si>
  <si>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</si>
  <si>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</si>
  <si>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</si>
  <si>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</si>
  <si>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</si>
  <si>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</si>
  <si>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</si>
  <si>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</si>
  <si>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</si>
  <si>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</si>
  <si>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</si>
  <si>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</si>
  <si>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</si>
  <si>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</si>
  <si>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</si>
  <si>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</si>
  <si>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</si>
  <si>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</si>
  <si>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</si>
  <si>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</si>
  <si>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</si>
  <si>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</si>
  <si>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</si>
  <si>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</si>
  <si>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</si>
  <si>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</si>
  <si>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</si>
  <si>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</si>
  <si>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</si>
  <si>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</si>
  <si>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</si>
  <si>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</si>
  <si>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</si>
  <si>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</si>
  <si>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</si>
  <si>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</si>
  <si>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</si>
  <si>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</si>
  <si>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</si>
  <si>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</si>
  <si>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</si>
  <si>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</si>
  <si>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</si>
  <si>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</si>
  <si>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</si>
  <si>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</si>
  <si>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</si>
  <si>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</si>
  <si>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</si>
  <si>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</si>
  <si>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</si>
  <si>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</si>
  <si>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</si>
  <si>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</si>
  <si>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</si>
  <si>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</si>
  <si>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</si>
  <si>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</si>
  <si>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</si>
  <si>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</si>
  <si>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</si>
  <si>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</si>
  <si>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</si>
  <si>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</si>
  <si>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</si>
  <si>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</si>
  <si>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</si>
  <si>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</si>
  <si>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</si>
  <si>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</si>
  <si>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</si>
  <si>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</si>
  <si>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</si>
  <si>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</si>
  <si>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</si>
  <si>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</si>
  <si>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</si>
  <si>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</si>
  <si>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</si>
  <si>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</si>
  <si>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</si>
  <si>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</si>
  <si>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</si>
  <si>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</si>
  <si>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</si>
  <si>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</si>
  <si>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</si>
  <si>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</si>
  <si>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</si>
  <si>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</si>
  <si>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</si>
  <si>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</si>
  <si>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</si>
  <si>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</si>
  <si>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</si>
  <si>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</si>
  <si>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</si>
  <si>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</si>
  <si>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</si>
  <si>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</si>
  <si>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</si>
  <si>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</si>
  <si>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</si>
  <si>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</si>
  <si>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</si>
  <si>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</si>
  <si>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</si>
  <si>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</si>
  <si>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</si>
  <si>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</si>
  <si>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</si>
  <si>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</si>
  <si>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</si>
  <si>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</si>
  <si>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</si>
  <si>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</si>
  <si>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</si>
  <si>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</si>
  <si>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</si>
  <si>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</si>
  <si>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</si>
  <si>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</si>
  <si>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</si>
  <si>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</si>
  <si>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</si>
  <si>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</si>
  <si>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</si>
  <si>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</si>
  <si>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</si>
  <si>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</si>
  <si>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</si>
  <si>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</si>
  <si>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</si>
  <si>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</si>
  <si>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</si>
  <si>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</si>
  <si>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</si>
  <si>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</si>
  <si>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</si>
  <si>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</si>
  <si>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</si>
  <si>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</si>
  <si>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</si>
  <si>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</si>
  <si>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</si>
  <si>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</si>
  <si>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</si>
  <si>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</si>
  <si>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</si>
  <si>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</si>
  <si>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</si>
  <si>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</si>
  <si>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</si>
  <si>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</si>
  <si>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</si>
  <si>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</si>
  <si>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</si>
  <si>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</si>
  <si>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</si>
  <si>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</si>
  <si>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</si>
  <si>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</si>
  <si>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</si>
  <si>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</si>
  <si>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</si>
  <si>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</si>
  <si>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</si>
  <si>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</si>
  <si>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</si>
  <si>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</si>
  <si>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</si>
  <si>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</si>
  <si>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</si>
  <si>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</si>
  <si>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</si>
  <si>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</si>
  <si>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</si>
  <si>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</si>
  <si>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</si>
  <si>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</si>
  <si>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</si>
  <si>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</si>
  <si>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</si>
  <si>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</si>
  <si>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</si>
  <si>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</si>
  <si>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</si>
  <si>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</si>
  <si>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</si>
  <si>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</si>
  <si>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</si>
  <si>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</si>
  <si>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</si>
  <si>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</si>
  <si>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</si>
  <si>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</si>
  <si>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</si>
  <si>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</si>
  <si>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</si>
  <si>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</si>
  <si>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</si>
  <si>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</si>
  <si>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</si>
  <si>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</si>
  <si>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</si>
  <si>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</si>
  <si>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</si>
  <si>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</si>
  <si>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</si>
  <si>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</si>
  <si>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</si>
  <si>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</si>
  <si>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</si>
  <si>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</si>
  <si>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</si>
  <si>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</si>
  <si>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</si>
  <si>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</si>
  <si>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</si>
  <si>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</si>
  <si>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</si>
  <si>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</si>
  <si>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</si>
  <si>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</si>
  <si>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</si>
  <si>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</si>
  <si>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</si>
  <si>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</si>
  <si>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</si>
  <si>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</si>
  <si>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</si>
  <si>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</si>
  <si>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</si>
  <si>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</si>
  <si>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</si>
  <si>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</si>
  <si>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</si>
  <si>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</si>
  <si>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</si>
  <si>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</si>
  <si>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</si>
  <si>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</si>
  <si>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</si>
  <si>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</si>
  <si>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</si>
  <si>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</si>
  <si>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</si>
  <si>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</si>
  <si>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</si>
  <si>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</si>
  <si>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</si>
  <si>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</si>
  <si>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</si>
  <si>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</si>
  <si>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</si>
  <si>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</si>
  <si>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</si>
  <si>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</si>
  <si>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</si>
  <si>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</si>
  <si>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</si>
  <si>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</si>
  <si>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</si>
  <si>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</si>
  <si>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</si>
  <si>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</si>
  <si>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</si>
  <si>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</si>
  <si>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</si>
  <si>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</si>
  <si>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</si>
  <si>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</si>
  <si>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</si>
  <si>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</si>
  <si>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</si>
  <si>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</si>
  <si>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</si>
  <si>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</si>
  <si>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</si>
  <si>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</si>
  <si>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</si>
  <si>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</si>
  <si>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</si>
  <si>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</si>
  <si>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</si>
  <si>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</si>
  <si>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</si>
  <si>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</si>
  <si>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</si>
  <si>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</si>
  <si>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</si>
  <si>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</si>
  <si>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</si>
  <si>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</si>
  <si>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</si>
  <si>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</si>
  <si>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</si>
  <si>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</si>
  <si>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</si>
  <si>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</si>
  <si>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</si>
  <si>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</si>
  <si>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</si>
  <si>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</si>
  <si>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</si>
  <si>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</si>
  <si>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</si>
  <si>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</si>
  <si>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</si>
  <si>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</si>
  <si>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</si>
  <si>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</si>
  <si>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</si>
  <si>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</si>
  <si>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</si>
  <si>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</si>
  <si>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</si>
  <si>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</si>
  <si>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</si>
  <si>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</si>
  <si>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</si>
  <si>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</si>
  <si>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</si>
  <si>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</si>
  <si>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</si>
  <si>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</si>
  <si>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</si>
  <si>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</si>
  <si>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</si>
  <si>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</si>
  <si>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</si>
  <si>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</si>
  <si>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</si>
  <si>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</si>
  <si>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</si>
  <si>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</si>
  <si>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</si>
  <si>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</si>
  <si>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</si>
  <si>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</si>
  <si>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</si>
  <si>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</si>
  <si>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</si>
  <si>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</si>
  <si>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</si>
  <si>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</si>
  <si>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</si>
  <si>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</si>
  <si>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</si>
  <si>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</si>
  <si>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</si>
  <si>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</si>
  <si>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</si>
  <si>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</si>
  <si>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</si>
  <si>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</si>
  <si>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</si>
  <si>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</si>
  <si>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</si>
  <si>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</si>
  <si>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</si>
  <si>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</si>
  <si>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</si>
  <si>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</si>
  <si>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</si>
  <si>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</si>
  <si>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</si>
  <si>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</si>
  <si>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</si>
  <si>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</si>
  <si>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</si>
  <si>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</si>
  <si>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</si>
  <si>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</si>
  <si>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</si>
  <si>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</si>
  <si>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</si>
  <si>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</si>
  <si>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</si>
  <si>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</si>
  <si>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</si>
  <si>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</si>
  <si>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</si>
  <si>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</si>
  <si>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</si>
  <si>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</si>
  <si>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</si>
  <si>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</si>
  <si>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</si>
  <si>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</si>
  <si>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</si>
  <si>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</si>
  <si>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</si>
  <si>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</si>
  <si>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</si>
  <si>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</si>
  <si>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</si>
  <si>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</si>
  <si>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</si>
  <si>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</si>
  <si>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</si>
  <si>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</si>
  <si>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</si>
  <si>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</si>
  <si>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</si>
  <si>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</si>
  <si>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</si>
  <si>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</si>
  <si>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</si>
  <si>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</si>
  <si>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</si>
  <si>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</si>
  <si>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</si>
  <si>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</si>
  <si>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</si>
  <si>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</si>
  <si>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</si>
  <si>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</si>
  <si>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</si>
  <si>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</si>
  <si>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</si>
  <si>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</si>
  <si>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</si>
  <si>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</si>
  <si>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</si>
  <si>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</si>
  <si>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</si>
  <si>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</si>
  <si>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</si>
  <si>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</si>
  <si>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</si>
  <si>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</si>
  <si>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</si>
  <si>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</si>
  <si>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</si>
  <si>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</si>
  <si>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</si>
  <si>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</si>
  <si>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</si>
  <si>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</si>
  <si>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</si>
  <si>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</si>
  <si>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</si>
  <si>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</si>
  <si>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</si>
  <si>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</si>
  <si>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</si>
  <si>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</si>
  <si>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</si>
  <si>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</si>
  <si>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</si>
  <si>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</si>
  <si>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</si>
  <si>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</si>
  <si>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</si>
  <si>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</si>
  <si>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</si>
  <si>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</si>
  <si>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</si>
  <si>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</si>
  <si>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</si>
  <si>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</si>
  <si>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</si>
  <si>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</si>
  <si>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</si>
  <si>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</si>
  <si>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</si>
  <si>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</si>
  <si>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</si>
  <si>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</si>
  <si>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</si>
  <si>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</si>
  <si>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</si>
  <si>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</si>
  <si>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</si>
  <si>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</si>
  <si>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</si>
  <si>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</si>
  <si>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</si>
  <si>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</si>
  <si>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</si>
  <si>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</si>
  <si>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</si>
  <si>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</si>
  <si>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</si>
  <si>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</si>
  <si>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</si>
  <si>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</si>
  <si>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</si>
  <si>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</si>
  <si>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</si>
  <si>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</si>
  <si>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</si>
  <si>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</si>
  <si>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</si>
  <si>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</si>
  <si>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</si>
  <si>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</si>
  <si>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</si>
  <si>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</si>
  <si>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</si>
  <si>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</si>
  <si>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</si>
  <si>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</si>
  <si>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</si>
  <si>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</si>
  <si>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</si>
  <si>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</si>
  <si>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</si>
  <si>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</si>
  <si>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</si>
  <si>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</si>
  <si>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</si>
  <si>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</si>
  <si>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</si>
  <si>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</si>
  <si>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</si>
  <si>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</si>
  <si>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</si>
  <si>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</si>
  <si>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</si>
  <si>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</si>
  <si>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</si>
  <si>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</si>
  <si>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</si>
  <si>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</si>
  <si>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</si>
  <si>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</si>
  <si>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</si>
  <si>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</si>
  <si>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</si>
  <si>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</si>
  <si>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</si>
  <si>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</si>
  <si>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</si>
  <si>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</si>
  <si>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</si>
  <si>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</si>
  <si>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</si>
  <si>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</si>
  <si>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</si>
  <si>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</si>
  <si>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</si>
  <si>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</si>
  <si>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</si>
  <si>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</si>
  <si>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</si>
  <si>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</si>
  <si>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</si>
  <si>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</si>
  <si>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</si>
  <si>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</si>
  <si>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</si>
  <si>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</si>
  <si>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</si>
  <si>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</si>
  <si>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</si>
  <si>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</si>
  <si>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</si>
  <si>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</si>
  <si>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</si>
  <si>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</si>
  <si>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</si>
  <si>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</si>
  <si>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</si>
  <si>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</si>
  <si>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</si>
  <si>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</si>
  <si>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</si>
  <si>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</si>
  <si>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</si>
  <si>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</si>
  <si>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</si>
  <si>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</si>
  <si>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</si>
  <si>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</si>
  <si>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</si>
  <si>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</si>
  <si>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</si>
  <si>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</si>
  <si>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</si>
  <si>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</si>
  <si>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</si>
  <si>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</si>
  <si>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</si>
  <si>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</si>
  <si>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</si>
  <si>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</si>
  <si>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</si>
  <si>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</si>
  <si>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</si>
  <si>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</si>
  <si>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</si>
  <si>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</si>
  <si>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</si>
  <si>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</si>
  <si>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</si>
  <si>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</si>
  <si>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</si>
  <si>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</si>
  <si>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</si>
  <si>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</si>
  <si>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</si>
  <si>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</si>
  <si>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</si>
  <si>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</si>
  <si>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</si>
  <si>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</si>
  <si>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</si>
  <si>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</si>
  <si>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</si>
  <si>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</si>
  <si>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</si>
  <si>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</si>
  <si>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</si>
  <si>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</si>
  <si>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</si>
  <si>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</si>
  <si>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</si>
  <si>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</si>
  <si>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</si>
  <si>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</si>
  <si>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</si>
  <si>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</si>
  <si>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</si>
  <si>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</si>
  <si>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</si>
  <si>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</si>
  <si>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</si>
  <si>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</si>
  <si>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</si>
  <si>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</si>
  <si>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</si>
  <si>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</si>
  <si>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</si>
  <si>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</si>
  <si>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</si>
  <si>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</si>
  <si>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</si>
  <si>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</si>
  <si>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</si>
  <si>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</si>
  <si>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</si>
  <si>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</si>
  <si>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</si>
  <si>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</si>
  <si>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</si>
  <si>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</si>
  <si>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</si>
  <si>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</si>
  <si>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</si>
  <si>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</si>
  <si>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</si>
  <si>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</si>
  <si>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</si>
  <si>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</si>
  <si>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</si>
  <si>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</si>
  <si>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</si>
  <si>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</si>
  <si>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</si>
  <si>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</si>
  <si>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</si>
  <si>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</si>
  <si>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</si>
  <si>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</si>
  <si>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</si>
  <si>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</si>
  <si>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</si>
  <si>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</si>
  <si>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</si>
  <si>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</si>
  <si>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</si>
  <si>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</si>
  <si>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</si>
  <si>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</si>
  <si>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</si>
  <si>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</si>
  <si>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</si>
  <si>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</si>
  <si>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</si>
  <si>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</si>
  <si>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</si>
  <si>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</si>
  <si>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</si>
  <si>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</si>
  <si>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</si>
  <si>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</si>
  <si>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</si>
  <si>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</si>
  <si>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</si>
  <si>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</si>
  <si>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</si>
  <si>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</si>
  <si>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</si>
  <si>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</si>
  <si>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</si>
  <si>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</si>
  <si>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</si>
  <si>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</si>
  <si>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</si>
  <si>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</si>
  <si>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</si>
  <si>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</si>
  <si>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</si>
  <si>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</si>
  <si>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</si>
  <si>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</si>
  <si>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</si>
  <si>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</si>
  <si>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</si>
  <si>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</si>
  <si>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</si>
  <si>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</si>
  <si>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</si>
  <si>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</si>
  <si>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</si>
  <si>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</si>
  <si>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</si>
  <si>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</si>
  <si>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</si>
  <si>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</si>
  <si>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</si>
  <si>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</si>
  <si>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</si>
  <si>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</si>
  <si>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</si>
  <si>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</si>
  <si>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</si>
  <si>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</si>
  <si>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</si>
  <si>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</si>
  <si>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</si>
  <si>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</si>
  <si>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</si>
  <si>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</si>
  <si>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</si>
  <si>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</si>
  <si>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</si>
  <si>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</si>
  <si>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</si>
  <si>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</si>
  <si>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</si>
  <si>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</si>
  <si>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</si>
  <si>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</si>
  <si>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</si>
  <si>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</si>
  <si>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</si>
  <si>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</si>
  <si>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</si>
  <si>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</si>
  <si>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</si>
  <si>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</si>
  <si>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</si>
  <si>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</si>
  <si>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</si>
  <si>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</si>
  <si>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</si>
  <si>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</si>
  <si>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</si>
  <si>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</si>
  <si>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</si>
  <si>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</si>
  <si>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</si>
  <si>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</si>
  <si>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</si>
  <si>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</si>
  <si>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</si>
  <si>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</si>
  <si>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</si>
  <si>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</si>
  <si>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</si>
  <si>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</si>
  <si>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</si>
  <si>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</si>
  <si>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</si>
  <si>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</si>
  <si>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</si>
  <si>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</si>
  <si>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</si>
  <si>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</si>
  <si>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</si>
  <si>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</si>
  <si>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</si>
  <si>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</si>
  <si>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</si>
  <si>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</si>
  <si>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</si>
  <si>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</si>
  <si>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</si>
  <si>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</si>
  <si>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</si>
  <si>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</si>
  <si>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</si>
  <si>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</si>
  <si>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</si>
  <si>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</si>
  <si>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</si>
  <si>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</si>
  <si>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</si>
  <si>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</si>
  <si>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</si>
  <si>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</si>
  <si>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</si>
  <si>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</si>
  <si>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</si>
  <si>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</si>
  <si>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</si>
  <si>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</si>
  <si>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</si>
  <si>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</si>
  <si>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</si>
  <si>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</si>
  <si>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</si>
  <si>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</si>
  <si>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</si>
  <si>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</si>
  <si>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</si>
  <si>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</si>
  <si>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</si>
  <si>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</si>
  <si>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</si>
  <si>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</si>
  <si>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</si>
  <si>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</si>
  <si>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</si>
  <si>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</si>
  <si>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</si>
  <si>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</si>
  <si>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</si>
  <si>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</si>
  <si>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</si>
  <si>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</si>
  <si>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</si>
  <si>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</si>
  <si>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</si>
  <si>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</si>
  <si>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</si>
  <si>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</si>
  <si>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</si>
  <si>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</si>
  <si>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</si>
  <si>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</si>
  <si>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</si>
  <si>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</si>
  <si>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</si>
  <si>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</si>
  <si>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</si>
  <si>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</si>
  <si>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</si>
  <si>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</si>
  <si>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</si>
  <si>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</si>
  <si>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</si>
  <si>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</si>
  <si>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</si>
  <si>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</si>
  <si>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</si>
  <si>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</si>
  <si>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</si>
  <si>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</si>
  <si>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</si>
  <si>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</si>
  <si>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</si>
  <si>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</si>
  <si>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</si>
  <si>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</si>
  <si>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</si>
  <si>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</si>
  <si>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</si>
  <si>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</si>
  <si>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</si>
  <si>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</si>
  <si>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</si>
  <si>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</si>
  <si>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</si>
  <si>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</si>
  <si>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</si>
  <si>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</si>
  <si>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</si>
  <si>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</si>
  <si>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</si>
  <si>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</si>
  <si>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</si>
  <si>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</si>
  <si>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</si>
  <si>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</si>
  <si>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</si>
  <si>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</si>
  <si>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</si>
  <si>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</si>
  <si>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</si>
  <si>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</si>
  <si>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</si>
  <si>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</si>
  <si>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</si>
  <si>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</si>
  <si>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</si>
  <si>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</si>
  <si>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</si>
  <si>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</si>
  <si>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</si>
  <si>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</si>
  <si>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</si>
  <si>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</si>
  <si>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</si>
  <si>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</si>
  <si>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</si>
  <si>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</si>
  <si>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</si>
  <si>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</si>
  <si>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</si>
  <si>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</si>
  <si>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</si>
  <si>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</si>
  <si>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</si>
  <si>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</si>
  <si>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</si>
  <si>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</si>
  <si>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</si>
  <si>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</si>
  <si>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</si>
  <si>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</si>
  <si>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</si>
  <si>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</si>
  <si>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</si>
  <si>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</si>
  <si>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</si>
  <si>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</si>
  <si>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</si>
  <si>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</si>
  <si>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</si>
  <si>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</si>
  <si>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</si>
  <si>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</si>
  <si>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</si>
  <si>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</si>
  <si>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</si>
  <si>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</si>
  <si>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</si>
  <si>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</si>
  <si>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</si>
  <si>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</si>
  <si>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</si>
  <si>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</si>
  <si>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</si>
  <si>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</si>
  <si>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</si>
  <si>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</si>
  <si>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</si>
  <si>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</si>
  <si>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</si>
  <si>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</si>
  <si>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</si>
  <si>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</si>
  <si>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</si>
  <si>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</si>
  <si>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</si>
  <si>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</si>
  <si>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</si>
  <si>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</si>
  <si>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</si>
  <si>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</si>
  <si>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</si>
  <si>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</si>
  <si>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</si>
  <si>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</si>
  <si>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</si>
  <si>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</si>
  <si>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</si>
  <si>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</si>
  <si>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</si>
  <si>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</si>
  <si>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</si>
  <si>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</si>
  <si>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</si>
  <si>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</si>
  <si>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</si>
  <si>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</si>
  <si>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</si>
  <si>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</si>
  <si>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</si>
  <si>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</si>
  <si>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</si>
  <si>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</si>
  <si>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</si>
  <si>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</si>
  <si>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</si>
  <si>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</si>
  <si>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</si>
  <si>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</si>
  <si>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</si>
  <si>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</si>
  <si>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</si>
  <si>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</si>
  <si>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</si>
  <si>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</si>
  <si>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</si>
  <si>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</si>
  <si>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</si>
  <si>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</si>
  <si>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</si>
  <si>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</si>
  <si>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</si>
  <si>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</si>
  <si>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</si>
  <si>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</si>
  <si>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</si>
  <si>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</si>
  <si>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</si>
  <si>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</si>
  <si>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</si>
  <si>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</si>
  <si>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</si>
  <si>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</si>
  <si>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</si>
  <si>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</si>
  <si>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</si>
  <si>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</si>
  <si>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</si>
  <si>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</si>
  <si>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</si>
  <si>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</si>
  <si>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</si>
  <si>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</si>
  <si>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</si>
  <si>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</si>
  <si>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</si>
  <si>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</si>
  <si>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</si>
  <si>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</si>
  <si>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</si>
  <si>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</si>
  <si>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</si>
  <si>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</si>
  <si>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</si>
  <si>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</si>
  <si>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</si>
  <si>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</si>
  <si>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</si>
  <si>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</si>
  <si>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</si>
  <si>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</si>
  <si>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</si>
  <si>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</si>
  <si>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</si>
  <si>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</si>
  <si>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</si>
  <si>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</si>
  <si>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</si>
  <si>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</si>
  <si>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</si>
  <si>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</si>
  <si>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</si>
  <si>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</si>
  <si>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</si>
  <si>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</si>
  <si>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</si>
  <si>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</si>
  <si>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</si>
  <si>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</si>
  <si>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</si>
  <si>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</si>
  <si>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</si>
  <si>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</si>
  <si>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</si>
  <si>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</si>
  <si>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</si>
  <si>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</si>
  <si>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</si>
  <si>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</si>
  <si>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</si>
  <si>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</si>
  <si>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</si>
  <si>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</si>
  <si>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</si>
  <si>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</si>
  <si>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</si>
  <si>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</si>
  <si>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</si>
  <si>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</si>
  <si>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</si>
  <si>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</si>
  <si>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</si>
  <si>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</si>
  <si>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</si>
  <si>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</si>
  <si>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</si>
  <si>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</si>
  <si>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</si>
  <si>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</si>
  <si>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</si>
  <si>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</si>
  <si>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</si>
  <si>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</si>
  <si>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</si>
  <si>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</si>
  <si>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</si>
  <si>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</si>
  <si>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</si>
  <si>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</si>
  <si>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</si>
  <si>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</si>
  <si>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</si>
  <si>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</si>
  <si>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</si>
  <si>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</si>
  <si>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</si>
  <si>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</si>
  <si>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</si>
  <si>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</si>
  <si>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</si>
  <si>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</si>
  <si>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</si>
  <si>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</si>
  <si>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</si>
  <si>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</si>
  <si>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</si>
  <si>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</si>
  <si>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</si>
  <si>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</si>
  <si>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</si>
  <si>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</si>
  <si>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</si>
  <si>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</si>
  <si>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</si>
  <si>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</si>
  <si>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</si>
  <si>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</si>
  <si>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</si>
  <si>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</si>
  <si>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</si>
  <si>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</si>
  <si>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</si>
  <si>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</si>
  <si>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</si>
  <si>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</si>
  <si>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</si>
  <si>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</si>
  <si>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</si>
  <si>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</si>
  <si>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</si>
  <si>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</si>
  <si>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</si>
  <si>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</si>
  <si>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</si>
  <si>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</si>
  <si>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</si>
  <si>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</si>
  <si>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</si>
  <si>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</si>
  <si>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</si>
  <si>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</si>
  <si>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</si>
  <si>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</si>
  <si>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</si>
  <si>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</si>
  <si>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</si>
  <si>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</si>
  <si>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</si>
  <si>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</si>
  <si>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</si>
  <si>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</si>
  <si>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</si>
  <si>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</si>
  <si>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</si>
  <si>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</si>
  <si>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</si>
  <si>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</si>
  <si>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</si>
  <si>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</si>
  <si>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</si>
  <si>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</si>
  <si>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</si>
  <si>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</si>
  <si>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</si>
  <si>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</si>
  <si>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</si>
  <si>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</si>
  <si>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</si>
  <si>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</si>
  <si>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</si>
  <si>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</si>
  <si>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</si>
  <si>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</si>
  <si>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</si>
  <si>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</si>
  <si>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</si>
  <si>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</si>
  <si>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</si>
  <si>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</si>
  <si>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</si>
  <si>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</si>
  <si>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</si>
  <si>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</si>
  <si>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</si>
  <si>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</si>
  <si>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</si>
  <si>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</si>
  <si>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</si>
  <si>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</si>
  <si>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</si>
  <si>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</si>
  <si>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</si>
  <si>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</si>
  <si>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</si>
  <si>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</si>
  <si>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</si>
  <si>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</si>
  <si>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</si>
  <si>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</si>
  <si>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</si>
  <si>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</si>
  <si>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</si>
  <si>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</si>
  <si>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</si>
  <si>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</si>
  <si>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</si>
  <si>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</si>
  <si>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</si>
  <si>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</si>
  <si>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</si>
  <si>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</si>
  <si>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</si>
  <si>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</si>
  <si>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</si>
  <si>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</si>
  <si>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</si>
  <si>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</si>
  <si>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</si>
  <si>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</si>
  <si>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</si>
  <si>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</si>
  <si>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</si>
  <si>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</si>
  <si>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</si>
  <si>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</si>
  <si>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</si>
  <si>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</si>
  <si>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</si>
  <si>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</si>
  <si>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</si>
  <si>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</si>
  <si>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</si>
  <si>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</si>
  <si>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</si>
  <si>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</si>
  <si>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</si>
  <si>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</si>
  <si>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</si>
  <si>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</si>
  <si>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</si>
  <si>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</si>
  <si>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</si>
  <si>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</si>
  <si>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</si>
  <si>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</si>
  <si>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</si>
  <si>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</si>
  <si>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</si>
  <si>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</si>
  <si>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</si>
  <si>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</si>
  <si>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</si>
  <si>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</si>
  <si>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</si>
  <si>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</si>
  <si>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</si>
  <si>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</si>
  <si>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</si>
  <si>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</si>
  <si>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</si>
  <si>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</si>
  <si>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</si>
  <si>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</si>
  <si>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</si>
  <si>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</si>
  <si>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</si>
  <si>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</si>
  <si>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</si>
  <si>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</si>
  <si>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</si>
  <si>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</si>
  <si>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</si>
  <si>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</si>
  <si>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</si>
  <si>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</si>
  <si>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</si>
  <si>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</si>
  <si>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</si>
  <si>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</si>
  <si>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</si>
  <si>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</si>
  <si>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</si>
  <si>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</si>
  <si>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</si>
  <si>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</si>
  <si>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</si>
  <si>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</si>
  <si>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</si>
  <si>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</si>
  <si>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</si>
  <si>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</si>
  <si>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</si>
  <si>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</si>
  <si>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</si>
  <si>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</si>
  <si>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</si>
  <si>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</si>
  <si>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</si>
  <si>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</si>
  <si>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</si>
  <si>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</si>
  <si>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</si>
  <si>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</si>
  <si>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</si>
  <si>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</si>
  <si>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</si>
  <si>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</si>
  <si>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</si>
  <si>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</si>
  <si>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</si>
  <si>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</si>
  <si>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</si>
  <si>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</si>
  <si>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</si>
  <si>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</si>
  <si>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</si>
  <si>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</si>
  <si>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</si>
  <si>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</si>
  <si>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</si>
  <si>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</si>
  <si>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</si>
  <si>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</si>
  <si>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</si>
  <si>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</si>
  <si>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</si>
  <si>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</si>
  <si>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</si>
  <si>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</si>
  <si>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</si>
  <si>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</si>
  <si>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</si>
  <si>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</si>
  <si>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</si>
  <si>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</si>
  <si>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</si>
  <si>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</si>
  <si>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</si>
  <si>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</si>
  <si>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</si>
  <si>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</si>
  <si>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</si>
  <si>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</si>
  <si>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</si>
  <si>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</si>
  <si>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</si>
  <si>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</si>
  <si>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</si>
  <si>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</si>
  <si>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</si>
  <si>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</si>
  <si>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</si>
  <si>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</si>
  <si>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</si>
  <si>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</si>
  <si>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</si>
  <si>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</si>
  <si>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</si>
  <si>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</si>
  <si>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</si>
  <si>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</si>
  <si>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</si>
  <si>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</si>
  <si>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</si>
  <si>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</si>
  <si>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</si>
  <si>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</si>
  <si>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</si>
  <si>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</si>
  <si>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</si>
  <si>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</si>
  <si>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</si>
  <si>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</si>
  <si>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</si>
  <si>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</si>
  <si>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</si>
  <si>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</si>
  <si>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</si>
  <si>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</si>
  <si>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</si>
  <si>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</si>
  <si>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</si>
  <si>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</si>
  <si>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</si>
  <si>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</si>
  <si>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</si>
  <si>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</si>
  <si>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</si>
  <si>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</si>
  <si>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</si>
  <si>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</si>
  <si>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</si>
  <si>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</si>
  <si>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</si>
  <si>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</si>
  <si>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</si>
  <si>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</si>
  <si>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</si>
  <si>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</si>
  <si>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</si>
  <si>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</si>
  <si>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</si>
  <si>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</si>
  <si>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</si>
  <si>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</si>
  <si>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</si>
  <si>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</si>
  <si>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</si>
  <si>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</si>
  <si>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</si>
  <si>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</si>
  <si>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</si>
  <si>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</si>
  <si>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</si>
  <si>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</si>
  <si>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</si>
  <si>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</si>
  <si>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</si>
  <si>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</si>
  <si>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</si>
  <si>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</si>
  <si>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</si>
  <si>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</si>
  <si>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</si>
  <si>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</si>
  <si>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</si>
  <si>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</si>
  <si>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</si>
  <si>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</si>
  <si>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</si>
  <si>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</si>
  <si>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</si>
  <si>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</si>
  <si>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</si>
  <si>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</si>
  <si>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</si>
  <si>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</si>
  <si>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</si>
  <si>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</si>
  <si>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</si>
  <si>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</si>
  <si>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</si>
  <si>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</si>
  <si>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</si>
  <si>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</si>
  <si>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</si>
  <si>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</si>
  <si>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</si>
  <si>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</si>
  <si>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</si>
  <si>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</si>
  <si>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</si>
  <si>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</si>
  <si>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</si>
  <si>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</si>
  <si>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</si>
  <si>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</si>
  <si>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</si>
  <si>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</si>
  <si>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</si>
  <si>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</si>
  <si>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</si>
  <si>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</si>
  <si>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</si>
  <si>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</si>
  <si>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</si>
  <si>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</si>
  <si>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</si>
  <si>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</si>
  <si>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</si>
  <si>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</si>
  <si>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</si>
  <si>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</si>
  <si>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</si>
  <si>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</si>
  <si>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</si>
  <si>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</si>
  <si>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</si>
  <si>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</si>
  <si>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</si>
  <si>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</si>
  <si>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</si>
  <si>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</si>
  <si>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</si>
  <si>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</si>
  <si>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</si>
  <si>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</si>
  <si>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</si>
  <si>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</si>
  <si>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</si>
  <si>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</si>
  <si>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</si>
  <si>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</si>
  <si>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</si>
  <si>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</si>
  <si>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</si>
  <si>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</si>
  <si>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</si>
  <si>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</si>
  <si>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</si>
  <si>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</si>
  <si>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</si>
  <si>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</si>
  <si>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</si>
  <si>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</si>
  <si>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</si>
  <si>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</si>
  <si>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</si>
  <si>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</si>
  <si>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</si>
  <si>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</si>
  <si>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</si>
  <si>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</si>
  <si>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</si>
  <si>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</si>
  <si>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</si>
  <si>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</si>
  <si>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</si>
  <si>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</si>
  <si>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</si>
  <si>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</si>
  <si>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</si>
  <si>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</si>
  <si>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</si>
  <si>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</si>
  <si>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</si>
  <si>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</si>
  <si>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</si>
  <si>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</si>
  <si>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</si>
  <si>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</si>
  <si>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</si>
  <si>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</si>
  <si>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</si>
  <si>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</si>
  <si>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</si>
  <si>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</si>
  <si>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</si>
  <si>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</si>
  <si>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</si>
  <si>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</si>
  <si>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</si>
  <si>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</si>
  <si>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</si>
  <si>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</si>
  <si>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</si>
  <si>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</si>
  <si>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</si>
  <si>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</si>
  <si>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</si>
  <si>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</si>
  <si>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</si>
  <si>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</si>
  <si>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</si>
  <si>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</si>
  <si>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</si>
  <si>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</si>
  <si>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</si>
  <si>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</si>
  <si>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</si>
  <si>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</si>
  <si>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</si>
  <si>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</si>
  <si>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</si>
  <si>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</si>
  <si>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</si>
  <si>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</si>
  <si>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</si>
  <si>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</si>
  <si>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</si>
  <si>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</si>
  <si>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</si>
  <si>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</si>
  <si>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</si>
  <si>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</si>
  <si>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</si>
  <si>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</si>
  <si>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</si>
  <si>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</si>
  <si>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</si>
  <si>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</si>
  <si>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</si>
  <si>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</si>
  <si>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</si>
  <si>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</si>
  <si>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</si>
  <si>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</si>
  <si>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</si>
  <si>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</si>
  <si>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</si>
  <si>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</si>
  <si>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</si>
  <si>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</si>
  <si>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</si>
  <si>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</si>
  <si>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</si>
  <si>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</si>
  <si>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</si>
  <si>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</si>
  <si>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</si>
  <si>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</si>
  <si>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</si>
  <si>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</si>
  <si>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</si>
  <si>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</si>
  <si>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</si>
  <si>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</si>
  <si>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</si>
  <si>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</si>
  <si>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</si>
  <si>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</si>
  <si>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</si>
  <si>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</si>
  <si>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</si>
  <si>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</si>
  <si>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</si>
  <si>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</si>
  <si>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</si>
  <si>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</si>
  <si>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</si>
  <si>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</si>
  <si>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</si>
  <si>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</si>
  <si>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</si>
  <si>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</si>
  <si>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</si>
  <si>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</si>
  <si>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</si>
  <si>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</si>
  <si>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</si>
  <si>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</si>
  <si>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</si>
  <si>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</si>
  <si>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</si>
  <si>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</si>
  <si>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</si>
  <si>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</si>
  <si>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</si>
  <si>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</si>
  <si>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</si>
  <si>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</si>
  <si>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</si>
  <si>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</si>
  <si>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</si>
  <si>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</si>
  <si>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</si>
  <si>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</si>
  <si>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</si>
  <si>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</si>
  <si>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</si>
  <si>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</si>
  <si>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</si>
  <si>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</si>
  <si>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</si>
  <si>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</si>
  <si>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</si>
  <si>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</si>
  <si>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</si>
  <si>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</si>
  <si>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</si>
  <si>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</si>
  <si>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</si>
  <si>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</si>
  <si>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</si>
  <si>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</si>
  <si>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</si>
  <si>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</si>
  <si>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</si>
  <si>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</si>
  <si>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</si>
  <si>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</si>
  <si>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</si>
  <si>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</si>
  <si>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</si>
  <si>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</si>
  <si>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</si>
  <si>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</si>
  <si>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</si>
  <si>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</si>
  <si>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</si>
  <si>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</si>
  <si>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</si>
  <si>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</si>
  <si>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</si>
  <si>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</si>
  <si>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</si>
  <si>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</si>
  <si>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</si>
  <si>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</si>
  <si>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</si>
  <si>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</si>
  <si>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</si>
  <si>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</si>
  <si>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</si>
  <si>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</si>
  <si>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</si>
  <si>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</si>
  <si>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</si>
  <si>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</si>
  <si>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</si>
  <si>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</si>
  <si>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</si>
  <si>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</si>
  <si>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</si>
  <si>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</si>
  <si>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</si>
  <si>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</si>
  <si>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</si>
  <si>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</si>
  <si>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</si>
  <si>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</si>
  <si>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</si>
  <si>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</si>
  <si>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</si>
  <si>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</si>
  <si>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</si>
  <si>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</si>
  <si>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</si>
  <si>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</si>
  <si>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</si>
  <si>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</si>
  <si>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</si>
  <si>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</si>
  <si>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</si>
  <si>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</si>
  <si>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</si>
  <si>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</si>
  <si>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</si>
  <si>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</si>
  <si>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</si>
  <si>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</si>
  <si>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</si>
  <si>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</si>
  <si>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</si>
  <si>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</si>
  <si>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</si>
  <si>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</si>
  <si>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</si>
  <si>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</si>
  <si>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</si>
  <si>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</si>
  <si>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</si>
  <si>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</si>
  <si>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</si>
  <si>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</si>
  <si>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</si>
  <si>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</si>
  <si>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</si>
  <si>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</si>
  <si>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</si>
  <si>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</si>
  <si>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</si>
  <si>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</si>
  <si>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</si>
  <si>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</si>
  <si>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</si>
  <si>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</si>
  <si>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</si>
  <si>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</si>
  <si>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</si>
  <si>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</si>
  <si>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</si>
  <si>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</si>
  <si>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</si>
  <si>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</si>
  <si>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</si>
  <si>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</si>
  <si>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</si>
  <si>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</si>
  <si>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</si>
  <si>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</si>
  <si>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</si>
  <si>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</si>
  <si>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</si>
  <si>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</si>
  <si>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</si>
  <si>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</si>
  <si>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</si>
  <si>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</si>
  <si>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</si>
  <si>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</si>
  <si>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</si>
  <si>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</si>
  <si>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</si>
  <si>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</si>
  <si>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</si>
  <si>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</si>
  <si>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</si>
  <si>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</si>
  <si>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</si>
  <si>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</si>
  <si>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</si>
  <si>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</si>
  <si>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</si>
  <si>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</si>
  <si>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</si>
  <si>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</si>
  <si>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</si>
  <si>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</si>
  <si>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</si>
  <si>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</si>
  <si>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</si>
  <si>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</si>
  <si>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</si>
  <si>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</si>
  <si>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</si>
  <si>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</si>
  <si>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</si>
  <si>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</si>
  <si>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</si>
  <si>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</si>
  <si>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</si>
  <si>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</si>
  <si>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</si>
  <si>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</si>
  <si>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</si>
  <si>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</si>
  <si>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</si>
  <si>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</si>
  <si>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</si>
  <si>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</si>
  <si>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</si>
  <si>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</si>
  <si>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</si>
  <si>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</si>
  <si>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</si>
  <si>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</si>
  <si>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</si>
  <si>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</si>
  <si>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</si>
  <si>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</si>
  <si>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</si>
  <si>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</si>
  <si>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</si>
  <si>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</si>
  <si>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</si>
  <si>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</si>
  <si>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</si>
  <si>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</si>
  <si>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</si>
  <si>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</si>
  <si>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</si>
  <si>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</si>
  <si>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</si>
  <si>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</si>
  <si>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</si>
  <si>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</si>
  <si>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</si>
  <si>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</si>
  <si>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</si>
  <si>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</si>
  <si>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</si>
  <si>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</si>
  <si>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</si>
  <si>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</si>
  <si>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</si>
  <si>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</si>
  <si>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</si>
  <si>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</si>
  <si>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</si>
  <si>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</si>
  <si>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</si>
  <si>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</si>
  <si>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</si>
  <si>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</si>
  <si>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</si>
  <si>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</si>
  <si>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</si>
  <si>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</si>
  <si>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</si>
  <si>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</si>
  <si>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</si>
  <si>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</si>
  <si>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</si>
  <si>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</si>
  <si>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</si>
  <si>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</si>
  <si>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</si>
  <si>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</si>
  <si>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</si>
  <si>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</si>
  <si>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</si>
  <si>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</si>
  <si>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</si>
  <si>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</si>
  <si>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</si>
  <si>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</si>
  <si>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</si>
  <si>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</si>
  <si>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</si>
  <si>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</si>
  <si>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</si>
  <si>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</si>
  <si>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</si>
  <si>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</si>
  <si>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</si>
  <si>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</si>
  <si>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</si>
  <si>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</si>
  <si>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</si>
  <si>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</si>
  <si>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</si>
  <si>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</si>
  <si>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</si>
  <si>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</si>
  <si>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</si>
  <si>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</si>
  <si>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</si>
  <si>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</si>
  <si>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</si>
  <si>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</si>
  <si>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</si>
  <si>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</si>
  <si>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</si>
  <si>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</si>
  <si>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</si>
  <si>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</si>
  <si>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</si>
  <si>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</si>
  <si>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</si>
  <si>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</si>
  <si>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</si>
  <si>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</si>
  <si>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</si>
  <si>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</si>
  <si>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</si>
  <si>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</si>
  <si>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</si>
  <si>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</si>
  <si>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</si>
  <si>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</si>
  <si>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</si>
  <si>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</si>
  <si>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</si>
  <si>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</si>
  <si>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</si>
  <si>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</si>
  <si>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</si>
  <si>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</si>
  <si>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</si>
  <si>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</si>
  <si>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</si>
  <si>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</si>
  <si>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</si>
  <si>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</si>
  <si>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</si>
  <si>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</si>
  <si>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</si>
  <si>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</si>
  <si>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</si>
  <si>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</si>
  <si>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</si>
  <si>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</si>
  <si>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</si>
  <si>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</si>
  <si>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</si>
  <si>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</si>
  <si>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</si>
  <si>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</si>
  <si>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</si>
  <si>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</si>
  <si>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</si>
  <si>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</si>
  <si>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</si>
  <si>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</si>
  <si>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</si>
  <si>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</si>
  <si>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</si>
  <si>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</si>
  <si>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</si>
  <si>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</si>
  <si>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</si>
  <si>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</si>
  <si>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</si>
  <si>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</si>
  <si>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</si>
  <si>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</si>
  <si>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</si>
  <si>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</si>
  <si>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</si>
  <si>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</si>
  <si>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</si>
  <si>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</si>
  <si>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</si>
  <si>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</si>
  <si>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</si>
  <si>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</si>
  <si>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</si>
  <si>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</si>
  <si>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</si>
  <si>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</si>
  <si>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</si>
  <si>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</si>
  <si>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</si>
  <si>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</si>
  <si>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</si>
  <si>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</si>
  <si>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</si>
  <si>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</si>
  <si>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</si>
  <si>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</si>
  <si>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</si>
  <si>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</si>
  <si>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</si>
  <si>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</si>
  <si>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</si>
  <si>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</si>
  <si>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</si>
  <si>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</si>
  <si>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</si>
  <si>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</si>
  <si>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</si>
  <si>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</si>
  <si>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</si>
  <si>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</si>
  <si>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</si>
  <si>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</si>
  <si>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</si>
  <si>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</si>
  <si>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</si>
  <si>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</si>
  <si>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</si>
  <si>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</si>
  <si>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</si>
  <si>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</si>
  <si>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</si>
  <si>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</si>
  <si>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</si>
  <si>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</si>
  <si>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</si>
  <si>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</si>
  <si>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</si>
  <si>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</si>
  <si>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</si>
  <si>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</si>
  <si>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</si>
  <si>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</si>
  <si>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</si>
  <si>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</si>
  <si>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</si>
  <si>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</si>
  <si>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</si>
  <si>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</si>
  <si>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</si>
  <si>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</si>
  <si>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</si>
  <si>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</si>
  <si>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</si>
  <si>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</si>
  <si>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</si>
  <si>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</si>
  <si>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</si>
  <si>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</si>
  <si>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</si>
  <si>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</si>
  <si>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</si>
  <si>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</si>
  <si>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</si>
  <si>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</si>
  <si>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</si>
  <si>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</si>
  <si>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</si>
  <si>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</si>
  <si>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</si>
  <si>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</si>
  <si>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</si>
  <si>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</si>
  <si>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</si>
  <si>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</si>
  <si>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</si>
  <si>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</si>
  <si>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</si>
  <si>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</si>
  <si>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</si>
  <si>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</si>
  <si>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</si>
  <si>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</si>
  <si>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</si>
  <si>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</si>
  <si>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</si>
  <si>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</si>
  <si>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</si>
  <si>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</si>
  <si>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</si>
  <si>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</si>
  <si>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</si>
  <si>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</si>
  <si>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</si>
  <si>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</si>
  <si>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</si>
  <si>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</si>
  <si>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</si>
  <si>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</si>
  <si>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</si>
  <si>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</si>
  <si>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</si>
  <si>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</si>
  <si>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</si>
  <si>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</si>
  <si>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</si>
  <si>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</si>
  <si>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</si>
  <si>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</si>
  <si>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</si>
  <si>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</si>
  <si>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</si>
  <si>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</si>
  <si>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</si>
  <si>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</si>
  <si>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</si>
  <si>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</si>
  <si>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</si>
  <si>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</si>
  <si>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</si>
  <si>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</si>
  <si>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</si>
  <si>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</si>
  <si>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</si>
  <si>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</si>
  <si>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</si>
  <si>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</si>
  <si>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</si>
  <si>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</si>
  <si>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</si>
  <si>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</si>
  <si>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</si>
  <si>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</si>
  <si>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</si>
  <si>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</si>
  <si>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</si>
  <si>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</si>
  <si>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</si>
  <si>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</si>
  <si>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</si>
  <si>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</si>
  <si>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</si>
  <si>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</si>
  <si>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</si>
  <si>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</si>
  <si>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</si>
  <si>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</si>
  <si>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</si>
  <si>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</si>
  <si>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</si>
  <si>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</si>
  <si>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</si>
  <si>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</si>
  <si>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</si>
  <si>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</si>
  <si>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</si>
  <si>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</si>
  <si>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</si>
  <si>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</si>
  <si>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</si>
  <si>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</si>
  <si>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</si>
  <si>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</si>
  <si>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</si>
  <si>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</si>
  <si>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</si>
  <si>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</si>
  <si>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</si>
  <si>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</si>
  <si>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</si>
  <si>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</si>
  <si>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</si>
  <si>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</si>
  <si>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</si>
  <si>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</si>
  <si>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</si>
  <si>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</si>
  <si>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</si>
  <si>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</si>
  <si>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</si>
  <si>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</si>
  <si>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</si>
  <si>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</si>
  <si>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</si>
  <si>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</si>
  <si>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</si>
  <si>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</si>
  <si>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</si>
  <si>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</si>
  <si>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</si>
  <si>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</si>
  <si>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</si>
  <si>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</si>
  <si>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</si>
  <si>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</si>
  <si>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</si>
  <si>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</si>
  <si>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</si>
  <si>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</si>
  <si>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</si>
  <si>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</si>
  <si>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</si>
  <si>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</si>
  <si>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</si>
  <si>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</si>
  <si>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</si>
  <si>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</si>
  <si>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</si>
  <si>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</si>
  <si>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</si>
  <si>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</si>
  <si>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</si>
  <si>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</si>
  <si>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</si>
  <si>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</si>
  <si>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</si>
  <si>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</si>
  <si>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</si>
  <si>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</si>
  <si>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</si>
  <si>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</si>
  <si>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</si>
  <si>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</si>
  <si>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</si>
  <si>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</si>
  <si>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</si>
  <si>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</si>
  <si>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</si>
  <si>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</si>
  <si>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</si>
  <si>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</si>
  <si>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</si>
  <si>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</si>
  <si>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</si>
  <si>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</si>
  <si>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</si>
  <si>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</si>
  <si>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</si>
  <si>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</si>
  <si>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</si>
  <si>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</si>
  <si>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</si>
  <si>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</si>
  <si>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</si>
  <si>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</si>
  <si>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</si>
  <si>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</si>
  <si>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</si>
  <si>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</si>
  <si>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</si>
  <si>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</si>
  <si>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</si>
  <si>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</si>
  <si>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</si>
  <si>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</si>
  <si>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</si>
  <si>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</si>
  <si>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</si>
  <si>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</si>
  <si>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</si>
  <si>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</si>
  <si>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</si>
  <si>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</si>
  <si>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</si>
  <si>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</si>
  <si>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</si>
  <si>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</si>
  <si>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</si>
  <si>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</si>
  <si>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</si>
  <si>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</si>
  <si>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</si>
  <si>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</si>
  <si>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</si>
  <si>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</si>
  <si>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</si>
  <si>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</si>
  <si>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</si>
  <si>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</si>
  <si>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</si>
  <si>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</si>
  <si>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</si>
  <si>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</si>
  <si>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</si>
  <si>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</si>
  <si>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</si>
  <si>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</si>
  <si>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</si>
  <si>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</si>
  <si>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</si>
  <si>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</si>
  <si>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</si>
  <si>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</si>
  <si>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</si>
  <si>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</si>
  <si>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</si>
  <si>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</si>
  <si>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</si>
  <si>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</si>
  <si>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</si>
  <si>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</si>
  <si>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</si>
  <si>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</si>
  <si>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</si>
  <si>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</si>
  <si>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</si>
  <si>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</si>
  <si>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</si>
  <si>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</si>
  <si>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</si>
  <si>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</si>
  <si>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</si>
  <si>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</si>
  <si>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</si>
  <si>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</si>
  <si>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</si>
  <si>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</si>
  <si>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</si>
  <si>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</si>
  <si>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</si>
  <si>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</si>
  <si>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</si>
  <si>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</si>
  <si>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</si>
  <si>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</si>
  <si>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</si>
  <si>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</si>
  <si>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</si>
  <si>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</si>
  <si>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</si>
  <si>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</si>
  <si>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</si>
  <si>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</si>
  <si>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</si>
  <si>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</si>
  <si>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</si>
  <si>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</si>
  <si>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</si>
  <si>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</si>
  <si>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</si>
  <si>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</si>
  <si>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</si>
  <si>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</si>
  <si>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</si>
  <si>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</si>
  <si>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</si>
  <si>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</si>
  <si>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</si>
  <si>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</si>
  <si>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</si>
  <si>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</si>
  <si>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</si>
  <si>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</si>
  <si>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</si>
  <si>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</si>
  <si>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</si>
  <si>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</si>
  <si>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</si>
  <si>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</si>
  <si>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</si>
  <si>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</si>
  <si>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</si>
  <si>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</si>
  <si>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</si>
  <si>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</si>
  <si>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</si>
  <si>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</si>
  <si>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</si>
  <si>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</si>
  <si>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</si>
  <si>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</si>
  <si>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</si>
  <si>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</si>
  <si>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</si>
  <si>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</si>
  <si>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</si>
  <si>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</si>
  <si>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</si>
  <si>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</si>
  <si>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</si>
  <si>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</si>
  <si>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</si>
  <si>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</si>
  <si>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</si>
  <si>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</si>
  <si>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</si>
  <si>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</si>
  <si>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</si>
  <si>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</si>
  <si>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</si>
  <si>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</si>
  <si>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</si>
  <si>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</si>
  <si>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</si>
  <si>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</si>
  <si>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</si>
  <si>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</si>
  <si>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</si>
  <si>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</si>
  <si>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</si>
  <si>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</si>
  <si>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</si>
  <si>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</si>
  <si>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</si>
  <si>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</si>
  <si>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</si>
  <si>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</si>
  <si>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</si>
  <si>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</si>
  <si>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</si>
  <si>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</si>
  <si>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</si>
  <si>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</si>
  <si>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</si>
  <si>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</si>
  <si>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</si>
  <si>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</si>
  <si>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</si>
  <si>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</si>
  <si>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</si>
  <si>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</si>
  <si>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</si>
  <si>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</si>
  <si>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</si>
  <si>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</si>
  <si>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</si>
  <si>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</si>
  <si>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</si>
  <si>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</si>
  <si>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</si>
  <si>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</si>
  <si>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</si>
  <si>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</si>
  <si>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</si>
  <si>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</si>
  <si>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</si>
  <si>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</si>
  <si>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</si>
  <si>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</si>
  <si>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</si>
  <si>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</si>
  <si>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</si>
  <si>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</si>
  <si>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</si>
  <si>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</si>
  <si>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</si>
  <si>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</si>
  <si>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</si>
  <si>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</si>
  <si>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</si>
  <si>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</si>
  <si>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</si>
  <si>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</si>
  <si>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</si>
  <si>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</si>
  <si>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</si>
  <si>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</si>
  <si>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</si>
  <si>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</si>
  <si>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</si>
  <si>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</si>
  <si>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</si>
  <si>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</si>
  <si>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</si>
  <si>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</si>
  <si>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</si>
  <si>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</si>
  <si>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</si>
  <si>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</si>
  <si>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</si>
  <si>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</si>
  <si>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</si>
  <si>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</si>
  <si>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</si>
  <si>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</si>
  <si>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</si>
  <si>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</si>
  <si>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</si>
  <si>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</si>
  <si>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</si>
  <si>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</si>
  <si>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</si>
  <si>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</si>
  <si>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</si>
  <si>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</si>
  <si>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</si>
  <si>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</si>
  <si>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</si>
  <si>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</si>
  <si>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</si>
  <si>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</si>
  <si>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</si>
  <si>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</si>
  <si>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</si>
  <si>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</si>
  <si>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</si>
  <si>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</si>
  <si>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</si>
  <si>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</si>
  <si>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</si>
  <si>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</si>
  <si>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</si>
  <si>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</si>
  <si>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</si>
  <si>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</si>
  <si>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</si>
  <si>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</si>
  <si>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</si>
  <si>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</si>
  <si>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</si>
  <si>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</si>
  <si>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</si>
  <si>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</si>
  <si>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</si>
  <si>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</si>
  <si>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</si>
  <si>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</si>
  <si>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</si>
  <si>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</si>
  <si>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</si>
  <si>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</si>
  <si>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</si>
  <si>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</si>
  <si>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</si>
  <si>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</si>
  <si>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</si>
  <si>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</si>
  <si>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</si>
  <si>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</si>
  <si>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</si>
  <si>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</si>
  <si>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</si>
  <si>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</si>
  <si>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</si>
  <si>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</si>
  <si>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</si>
  <si>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</si>
  <si>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</si>
  <si>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</si>
  <si>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</si>
  <si>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</si>
  <si>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</si>
  <si>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</si>
  <si>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</si>
  <si>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</si>
  <si>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</si>
  <si>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</si>
  <si>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</si>
  <si>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</si>
  <si>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</si>
  <si>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</si>
  <si>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</si>
  <si>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</si>
  <si>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</si>
  <si>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</si>
  <si>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</si>
  <si>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</si>
  <si>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</si>
  <si>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</si>
  <si>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</si>
  <si>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</si>
  <si>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</si>
  <si>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</si>
  <si>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</si>
  <si>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</si>
  <si>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</si>
  <si>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</si>
  <si>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</si>
  <si>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</si>
  <si>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</si>
  <si>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</si>
  <si>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</si>
  <si>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</si>
  <si>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</si>
  <si>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</si>
  <si>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</si>
  <si>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</si>
  <si>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</si>
  <si>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</si>
  <si>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</si>
  <si>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</si>
  <si>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</si>
  <si>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</si>
  <si>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</si>
  <si>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</si>
  <si>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</si>
  <si>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</si>
  <si>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</si>
  <si>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</si>
  <si>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</si>
  <si>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</si>
  <si>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</si>
  <si>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</si>
  <si>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</si>
  <si>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</si>
  <si>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</si>
  <si>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</si>
  <si>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</si>
  <si>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</si>
  <si>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</si>
  <si>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</si>
  <si>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</si>
  <si>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</si>
  <si>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</si>
  <si>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</si>
  <si>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</si>
  <si>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</si>
  <si>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</si>
  <si>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</si>
  <si>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</si>
  <si>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</si>
  <si>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</si>
  <si>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</si>
  <si>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</si>
  <si>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</si>
  <si>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</si>
  <si>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</si>
  <si>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</si>
  <si>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</si>
  <si>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</si>
  <si>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</si>
  <si>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</si>
  <si>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</si>
  <si>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</si>
  <si>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</si>
  <si>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</si>
  <si>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</si>
  <si>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</si>
  <si>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</si>
  <si>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</si>
  <si>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</si>
  <si>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</si>
  <si>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</si>
  <si>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</si>
  <si>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</si>
  <si>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</si>
  <si>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</si>
  <si>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</si>
  <si>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</si>
  <si>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</si>
  <si>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</si>
  <si>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</si>
  <si>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</si>
  <si>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</si>
  <si>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</si>
  <si>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</si>
  <si>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</si>
  <si>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</si>
  <si>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</si>
  <si>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</si>
  <si>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</si>
  <si>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</si>
  <si>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</si>
  <si>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</si>
  <si>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</si>
  <si>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</si>
  <si>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</si>
  <si>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</si>
  <si>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</si>
  <si>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</si>
  <si>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</si>
  <si>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</si>
  <si>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</si>
  <si>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</si>
  <si>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</si>
  <si>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</si>
  <si>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</si>
  <si>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</si>
  <si>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</si>
  <si>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</si>
  <si>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</si>
  <si>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</si>
  <si>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</si>
  <si>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</si>
  <si>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</si>
  <si>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</si>
  <si>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</si>
  <si>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</si>
  <si>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</si>
  <si>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</si>
  <si>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</si>
  <si>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</si>
  <si>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</si>
  <si>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</si>
  <si>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</si>
  <si>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</si>
  <si>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</si>
  <si>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</si>
  <si>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</si>
  <si>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</si>
  <si>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</si>
  <si>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</si>
  <si>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</si>
  <si>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</si>
  <si>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</si>
  <si>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</si>
  <si>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</si>
  <si>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</si>
  <si>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</si>
  <si>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</si>
  <si>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</si>
  <si>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</si>
  <si>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</si>
  <si>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</si>
  <si>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</si>
  <si>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</si>
  <si>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</si>
  <si>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</si>
  <si>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</si>
  <si>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</si>
  <si>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</si>
  <si>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</si>
  <si>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</si>
  <si>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</si>
  <si>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</si>
  <si>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</si>
  <si>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</si>
  <si>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</si>
  <si>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</si>
  <si>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</si>
  <si>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</si>
  <si>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</si>
  <si>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</si>
  <si>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</si>
  <si>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</si>
  <si>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</si>
  <si>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</si>
  <si>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</si>
  <si>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</si>
  <si>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</si>
  <si>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</si>
  <si>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</si>
  <si>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</si>
  <si>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</si>
  <si>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</si>
  <si>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</si>
  <si>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</si>
  <si>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</si>
  <si>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</si>
  <si>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</si>
  <si>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</si>
  <si>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</si>
  <si>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</si>
  <si>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</si>
  <si>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</si>
  <si>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</si>
  <si>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</si>
  <si>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</si>
  <si>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</si>
  <si>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</si>
  <si>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</si>
  <si>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</si>
  <si>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</si>
  <si>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</si>
  <si>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</si>
  <si>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</si>
  <si>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</si>
  <si>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</si>
  <si>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</si>
  <si>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</si>
  <si>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</si>
  <si>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</si>
  <si>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</si>
  <si>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</si>
  <si>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</si>
  <si>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</si>
  <si>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</si>
  <si>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</si>
  <si>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</si>
  <si>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</si>
  <si>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</si>
  <si>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</si>
  <si>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</si>
  <si>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</si>
  <si>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</si>
  <si>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</si>
  <si>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</si>
  <si>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</si>
  <si>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</si>
  <si>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</si>
  <si>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</si>
  <si>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</si>
  <si>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</si>
  <si>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</si>
  <si>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</si>
  <si>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</si>
  <si>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</si>
  <si>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</si>
  <si>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</si>
  <si>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</si>
  <si>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</si>
  <si>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</si>
  <si>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</si>
  <si>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</si>
  <si>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</si>
  <si>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</si>
  <si>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</si>
  <si>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</si>
  <si>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</si>
  <si>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</si>
  <si>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</si>
  <si>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</si>
  <si>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</si>
  <si>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</si>
  <si>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</si>
  <si>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</si>
  <si>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</si>
  <si>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</si>
  <si>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</si>
  <si>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</si>
  <si>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</si>
  <si>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</si>
  <si>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</si>
  <si>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</si>
  <si>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</si>
  <si>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</si>
  <si>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</si>
  <si>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</si>
  <si>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</si>
  <si>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</si>
  <si>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</si>
  <si>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</si>
  <si>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</si>
  <si>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</si>
  <si>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</si>
  <si>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</si>
  <si>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</si>
  <si>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</si>
  <si>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</si>
  <si>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</si>
  <si>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</si>
  <si>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</si>
  <si>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</si>
  <si>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</si>
  <si>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</si>
  <si>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</si>
  <si>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</si>
  <si>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</si>
  <si>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</si>
  <si>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</si>
  <si>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</si>
  <si>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</si>
  <si>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</si>
  <si>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</si>
  <si>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</si>
  <si>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</si>
  <si>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</si>
  <si>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</si>
  <si>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</si>
  <si>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</si>
  <si>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</si>
  <si>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</si>
  <si>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</si>
  <si>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</si>
  <si>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</si>
  <si>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</si>
  <si>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</si>
  <si>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</si>
  <si>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</si>
  <si>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</si>
  <si>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</si>
  <si>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</si>
  <si>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</si>
  <si>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</si>
  <si>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</si>
  <si>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</si>
  <si>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</si>
  <si>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</si>
  <si>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</si>
  <si>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</si>
  <si>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</si>
  <si>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</si>
  <si>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</si>
  <si>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</si>
  <si>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</si>
  <si>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</si>
  <si>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</si>
  <si>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</si>
  <si>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</si>
  <si>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</si>
  <si>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</si>
  <si>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</si>
  <si>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</si>
  <si>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</si>
  <si>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</si>
  <si>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</si>
  <si>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</si>
  <si>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</si>
  <si>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</si>
  <si>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</si>
  <si>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</si>
  <si>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</si>
  <si>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</si>
  <si>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</si>
  <si>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</si>
  <si>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</si>
  <si>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</si>
  <si>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</si>
  <si>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</si>
  <si>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</si>
  <si>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</si>
  <si>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</si>
  <si>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</si>
  <si>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</si>
  <si>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</si>
  <si>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</si>
  <si>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</si>
  <si>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</si>
  <si>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</si>
  <si>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</si>
  <si>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</si>
  <si>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</si>
  <si>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</si>
  <si>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</si>
  <si>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</si>
  <si>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</si>
  <si>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</si>
  <si>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</si>
  <si>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</si>
  <si>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</si>
  <si>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</si>
  <si>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</si>
  <si>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</si>
  <si>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</si>
  <si>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</si>
  <si>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</si>
  <si>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</si>
  <si>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</si>
  <si>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</si>
  <si>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</si>
  <si>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</si>
  <si>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</si>
  <si>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</si>
  <si>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</si>
  <si>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</si>
  <si>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</si>
  <si>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</si>
  <si>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</si>
  <si>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</si>
  <si>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</si>
  <si>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</si>
  <si>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</si>
  <si>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</si>
  <si>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</si>
  <si>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</si>
  <si>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</si>
  <si>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</si>
  <si>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</si>
  <si>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</si>
  <si>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</si>
  <si>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</si>
  <si>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</si>
  <si>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</si>
  <si>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</si>
  <si>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</si>
  <si>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</si>
  <si>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</si>
  <si>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</si>
  <si>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</si>
  <si>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</si>
  <si>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</si>
  <si>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</si>
  <si>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</si>
  <si>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</si>
  <si>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</si>
  <si>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</si>
  <si>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</si>
  <si>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</si>
  <si>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</si>
  <si>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</si>
  <si>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</si>
  <si>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</si>
  <si>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</si>
  <si>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</si>
  <si>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</si>
  <si>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</si>
  <si>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</si>
  <si>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</si>
  <si>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</si>
  <si>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</si>
  <si>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</si>
  <si>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</si>
  <si>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</si>
  <si>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</si>
  <si>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</si>
  <si>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</si>
  <si>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</si>
  <si>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</si>
  <si>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</si>
  <si>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</si>
  <si>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</si>
  <si>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</si>
  <si>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</si>
  <si>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</si>
  <si>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</si>
  <si>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</si>
  <si>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</si>
  <si>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</si>
  <si>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</si>
  <si>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</si>
  <si>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</si>
  <si>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</si>
  <si>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</si>
  <si>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</si>
  <si>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</si>
  <si>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</si>
  <si>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</si>
  <si>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</si>
  <si>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</si>
  <si>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</si>
  <si>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</si>
  <si>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</si>
  <si>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</si>
  <si>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</si>
  <si>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</si>
  <si>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</si>
  <si>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</si>
  <si>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</si>
  <si>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</si>
  <si>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</si>
  <si>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</si>
  <si>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</si>
  <si>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</si>
  <si>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</si>
  <si>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</si>
  <si>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</si>
  <si>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</si>
  <si>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</si>
  <si>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</si>
  <si>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</si>
  <si>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</si>
  <si>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</si>
  <si>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</si>
  <si>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</si>
  <si>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</si>
  <si>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</si>
  <si>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</si>
  <si>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</si>
  <si>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</si>
  <si>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</si>
  <si>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</si>
  <si>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</si>
  <si>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</si>
  <si>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</si>
  <si>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</si>
  <si>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</si>
  <si>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</si>
  <si>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</si>
  <si>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</si>
  <si>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</si>
  <si>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</si>
  <si>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</si>
  <si>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</si>
  <si>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</si>
  <si>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</si>
  <si>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</si>
  <si>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</si>
  <si>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</si>
  <si>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</si>
  <si>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</si>
  <si>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</si>
  <si>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</si>
  <si>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</si>
  <si>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</si>
  <si>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</si>
  <si>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</si>
  <si>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</si>
  <si>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</si>
  <si>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</si>
  <si>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</si>
  <si>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</si>
  <si>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</si>
  <si>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</si>
  <si>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</si>
  <si>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</si>
  <si>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</si>
  <si>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</si>
  <si>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</si>
  <si>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</si>
  <si>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</si>
  <si>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</si>
  <si>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</si>
  <si>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</si>
  <si>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</si>
  <si>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</si>
  <si>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</si>
  <si>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</si>
  <si>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</si>
  <si>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</si>
  <si>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</si>
  <si>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</si>
  <si>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</si>
  <si>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</si>
  <si>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</si>
  <si>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</si>
  <si>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</si>
  <si>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</si>
  <si>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</si>
  <si>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</si>
  <si>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</si>
  <si>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</si>
  <si>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</si>
  <si>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</si>
  <si>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</si>
  <si>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</si>
  <si>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</si>
  <si>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</si>
  <si>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</si>
  <si>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</si>
  <si>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</si>
  <si>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</si>
  <si>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</si>
  <si>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</si>
  <si>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</si>
  <si>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</si>
  <si>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</si>
  <si>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</si>
  <si>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</si>
  <si>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</si>
  <si>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</si>
  <si>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</si>
  <si>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</si>
  <si>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</si>
  <si>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</si>
  <si>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</si>
  <si>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</si>
  <si>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</si>
  <si>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</si>
  <si>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</si>
  <si>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</si>
  <si>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</si>
  <si>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</si>
  <si>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</si>
  <si>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</si>
  <si>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</si>
  <si>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</si>
  <si>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</si>
  <si>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</si>
  <si>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</si>
  <si>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</si>
  <si>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</si>
  <si>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</si>
  <si>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</si>
  <si>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</si>
  <si>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</si>
  <si>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</si>
  <si>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</si>
  <si>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</si>
  <si>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</si>
  <si>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</si>
  <si>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</si>
  <si>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</si>
  <si>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</si>
  <si>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</si>
  <si>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</si>
  <si>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</si>
  <si>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</si>
  <si>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</si>
  <si>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</si>
  <si>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</si>
  <si>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</si>
  <si>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</si>
  <si>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</si>
  <si>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</si>
  <si>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</si>
  <si>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</si>
  <si>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</si>
  <si>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</si>
  <si>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</si>
  <si>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</si>
  <si>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</si>
  <si>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</si>
  <si>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</si>
  <si>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</si>
  <si>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</si>
  <si>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</si>
  <si>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</si>
  <si>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</si>
  <si>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</si>
  <si>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</si>
  <si>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</si>
  <si>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</si>
  <si>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</si>
  <si>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</si>
  <si>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</si>
  <si>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</si>
  <si>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</si>
  <si>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</si>
  <si>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</si>
  <si>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</si>
  <si>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</si>
  <si>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</si>
  <si>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</si>
  <si>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</si>
  <si>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</si>
  <si>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</si>
  <si>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</si>
  <si>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</si>
  <si>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</si>
  <si>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</si>
  <si>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</si>
  <si>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</si>
  <si>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</si>
  <si>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</si>
  <si>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</si>
  <si>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</si>
  <si>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</si>
  <si>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</si>
  <si>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</si>
  <si>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</si>
  <si>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</si>
  <si>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</si>
  <si>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</si>
  <si>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</si>
  <si>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</si>
  <si>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</si>
  <si>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</si>
  <si>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</si>
  <si>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</si>
  <si>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</si>
  <si>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</si>
  <si>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</si>
  <si>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</si>
  <si>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</si>
  <si>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</si>
  <si>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</si>
  <si>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</si>
  <si>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</si>
  <si>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</si>
  <si>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</si>
  <si>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</si>
  <si>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</si>
  <si>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</si>
  <si>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</si>
  <si>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</si>
  <si>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</si>
  <si>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</si>
  <si>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</si>
  <si>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</si>
  <si>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</si>
  <si>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</si>
  <si>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</si>
  <si>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</si>
  <si>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</si>
  <si>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</si>
  <si>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</si>
  <si>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</si>
  <si>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</si>
  <si>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</si>
  <si>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</si>
  <si>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</si>
  <si>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</si>
  <si>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</si>
  <si>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</si>
  <si>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</si>
  <si>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</si>
  <si>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</si>
  <si>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</si>
  <si>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</si>
  <si>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</si>
  <si>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</si>
  <si>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</si>
  <si>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</si>
  <si>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</si>
  <si>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</si>
  <si>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</si>
  <si>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</si>
  <si>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</si>
  <si>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</si>
  <si>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</si>
  <si>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</si>
  <si>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</si>
  <si>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</si>
  <si>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</si>
  <si>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</si>
  <si>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</si>
  <si>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</si>
  <si>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</si>
  <si>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</si>
  <si>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</si>
  <si>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</si>
  <si>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</si>
  <si>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</si>
  <si>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</si>
  <si>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</si>
  <si>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</si>
  <si>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</si>
  <si>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</si>
  <si>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</si>
  <si>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</si>
  <si>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</si>
  <si>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</si>
  <si>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</si>
  <si>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</si>
  <si>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</si>
  <si>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</si>
  <si>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</si>
  <si>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</si>
  <si>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</si>
  <si>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</si>
  <si>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</si>
  <si>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</si>
  <si>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</si>
  <si>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</si>
  <si>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</si>
  <si>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</si>
  <si>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</si>
  <si>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</si>
  <si>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</si>
  <si>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</si>
  <si>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</si>
  <si>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</si>
  <si>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</si>
  <si>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</si>
  <si>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</si>
  <si>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</si>
  <si>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</si>
  <si>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</si>
  <si>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</si>
  <si>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</si>
  <si>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</si>
  <si>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</si>
  <si>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</si>
  <si>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</si>
  <si>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</si>
  <si>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</si>
  <si>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</si>
  <si>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</si>
  <si>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</si>
  <si>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</si>
  <si>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</si>
  <si>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</si>
  <si>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</si>
  <si>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</si>
  <si>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</si>
  <si>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</si>
  <si>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</si>
  <si>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</si>
  <si>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</si>
  <si>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</si>
  <si>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</si>
  <si>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</si>
  <si>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</si>
  <si>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</si>
  <si>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</si>
  <si>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</si>
  <si>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</si>
  <si>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</si>
  <si>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</si>
  <si>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</si>
  <si>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</si>
  <si>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</si>
  <si>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</si>
  <si>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</si>
  <si>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</si>
  <si>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</si>
  <si>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</si>
  <si>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</si>
  <si>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</si>
  <si>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</si>
  <si>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</si>
  <si>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</si>
  <si>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</si>
  <si>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</si>
  <si>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</si>
  <si>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</si>
  <si>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</si>
  <si>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</si>
  <si>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</si>
  <si>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</si>
  <si>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</si>
  <si>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</si>
  <si>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</si>
  <si>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</si>
  <si>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</si>
  <si>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</si>
  <si>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</si>
  <si>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</si>
  <si>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</si>
  <si>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</si>
  <si>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</si>
  <si>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</si>
  <si>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</si>
  <si>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</si>
  <si>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</si>
  <si>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</si>
  <si>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</si>
  <si>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</si>
  <si>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</si>
  <si>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</si>
  <si>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</si>
  <si>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</si>
  <si>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</si>
  <si>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</si>
  <si>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</si>
  <si>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</si>
  <si>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</si>
  <si>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</si>
  <si>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</si>
  <si>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</si>
  <si>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</si>
  <si>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</si>
  <si>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</si>
  <si>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</si>
  <si>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</si>
  <si>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</si>
  <si>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</si>
  <si>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</si>
  <si>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</si>
  <si>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</si>
  <si>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</si>
  <si>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</si>
  <si>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</si>
  <si>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</si>
  <si>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</si>
  <si>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</si>
  <si>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</si>
  <si>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</si>
  <si>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</si>
  <si>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</si>
  <si>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</si>
  <si>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</si>
  <si>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</si>
  <si>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</si>
  <si>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</si>
  <si>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</si>
  <si>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</si>
  <si>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</si>
  <si>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</si>
  <si>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</si>
  <si>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</si>
  <si>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</si>
  <si>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</si>
  <si>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</si>
  <si>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</si>
  <si>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</si>
  <si>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</si>
  <si>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</si>
  <si>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</si>
  <si>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</si>
  <si>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</si>
  <si>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</si>
  <si>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</si>
  <si>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</si>
  <si>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</si>
  <si>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</si>
  <si>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</si>
  <si>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</si>
  <si>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</si>
  <si>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</si>
  <si>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</si>
  <si>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</si>
  <si>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</si>
  <si>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</si>
  <si>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</si>
  <si>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</si>
  <si>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</si>
  <si>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</si>
  <si>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</si>
  <si>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</si>
  <si>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</si>
  <si>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</si>
  <si>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</si>
  <si>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</si>
  <si>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</si>
  <si>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</si>
  <si>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</si>
  <si>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</si>
  <si>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</si>
  <si>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</si>
  <si>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</si>
  <si>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</si>
  <si>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</si>
  <si>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</si>
  <si>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</si>
  <si>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</si>
  <si>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</si>
  <si>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</si>
  <si>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</si>
  <si>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</si>
  <si>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</si>
  <si>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</si>
  <si>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</si>
  <si>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</si>
  <si>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</si>
  <si>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</si>
  <si>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</si>
  <si>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</si>
  <si>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</si>
  <si>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</si>
  <si>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</si>
  <si>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</si>
  <si>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</si>
  <si>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</si>
  <si>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</si>
  <si>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</si>
  <si>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</si>
  <si>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</si>
  <si>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</si>
  <si>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</si>
  <si>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</si>
  <si>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</si>
  <si>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</si>
  <si>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</si>
  <si>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</si>
  <si>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</si>
  <si>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</si>
  <si>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</si>
  <si>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</si>
  <si>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</si>
  <si>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</si>
  <si>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</si>
  <si>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</si>
  <si>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</si>
  <si>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</si>
  <si>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</si>
  <si>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</si>
  <si>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</si>
  <si>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</si>
  <si>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</si>
  <si>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</si>
  <si>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</si>
  <si>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</si>
  <si>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</si>
  <si>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</si>
  <si>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</si>
  <si>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</si>
  <si>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</si>
  <si>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</si>
  <si>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</si>
  <si>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</si>
  <si>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</si>
  <si>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</si>
  <si>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</si>
  <si>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</si>
  <si>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</si>
  <si>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</si>
  <si>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</si>
  <si>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</si>
  <si>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</si>
  <si>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</si>
  <si>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</si>
  <si>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</si>
  <si>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</si>
  <si>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</si>
  <si>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</si>
  <si>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</si>
  <si>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</si>
  <si>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</si>
  <si>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</si>
  <si>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</si>
  <si>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</si>
  <si>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</si>
  <si>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</si>
  <si>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</si>
  <si>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</si>
  <si>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</si>
  <si>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</si>
  <si>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</si>
  <si>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</si>
  <si>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</si>
  <si>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</si>
  <si>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</si>
  <si>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</si>
  <si>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</si>
  <si>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</si>
  <si>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</si>
  <si>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</si>
  <si>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</si>
  <si>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</si>
  <si>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</si>
  <si>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</si>
  <si>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</si>
  <si>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</si>
  <si>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</si>
  <si>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</si>
  <si>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</si>
  <si>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</si>
  <si>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</si>
  <si>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</si>
  <si>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</si>
  <si>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</si>
  <si>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</si>
  <si>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</si>
  <si>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</si>
  <si>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</si>
  <si>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</si>
  <si>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</si>
  <si>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</si>
  <si>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</si>
  <si>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</si>
  <si>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</si>
  <si>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</si>
  <si>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</si>
  <si>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</si>
  <si>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</si>
  <si>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</si>
  <si>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</si>
  <si>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</si>
  <si>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</si>
  <si>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</si>
  <si>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</si>
  <si>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</si>
  <si>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</si>
  <si>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</si>
  <si>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</si>
  <si>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</si>
  <si>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</si>
  <si>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</si>
  <si>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</si>
  <si>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</si>
  <si>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</si>
  <si>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</si>
  <si>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</si>
  <si>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</si>
  <si>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</si>
  <si>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</si>
  <si>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</si>
  <si>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</si>
  <si>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</si>
  <si>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</si>
  <si>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</si>
  <si>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</si>
  <si>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</si>
  <si>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</si>
  <si>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</si>
  <si>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</si>
  <si>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</si>
  <si>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</si>
  <si>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</si>
  <si>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</si>
  <si>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</si>
  <si>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</si>
  <si>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</si>
  <si>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</si>
  <si>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</si>
  <si>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</si>
  <si>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</si>
  <si>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</si>
  <si>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</si>
  <si>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</si>
  <si>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</si>
  <si>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</si>
  <si>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</si>
  <si>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</si>
  <si>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</si>
  <si>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</si>
  <si>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</si>
  <si>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</si>
  <si>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</si>
  <si>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</si>
  <si>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</si>
  <si>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</si>
  <si>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</si>
  <si>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</si>
  <si>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</si>
  <si>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</si>
  <si>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</si>
  <si>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</si>
  <si>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</si>
  <si>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</si>
  <si>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</si>
  <si>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</si>
  <si>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</si>
  <si>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</si>
  <si>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</si>
  <si>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</si>
  <si>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</si>
  <si>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</si>
  <si>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</si>
  <si>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</si>
  <si>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</si>
  <si>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</si>
  <si>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</si>
  <si>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</si>
  <si>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</si>
  <si>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</si>
  <si>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</si>
  <si>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</si>
  <si>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</si>
  <si>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</si>
  <si>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</si>
  <si>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</si>
  <si>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</si>
  <si>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</si>
  <si>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</si>
  <si>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</si>
  <si>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</si>
  <si>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</si>
  <si>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</si>
  <si>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</si>
  <si>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</si>
  <si>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</si>
  <si>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</si>
  <si>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</si>
  <si>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</si>
  <si>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</si>
  <si>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</si>
  <si>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</si>
  <si>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</si>
  <si>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</si>
  <si>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</si>
  <si>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</si>
  <si>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</si>
  <si>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</si>
  <si>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</si>
  <si>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</si>
  <si>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</si>
  <si>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</si>
  <si>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</si>
  <si>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</si>
  <si>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</si>
  <si>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</si>
  <si>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</si>
  <si>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</si>
  <si>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</si>
  <si>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</si>
  <si>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</si>
  <si>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</si>
  <si>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</si>
  <si>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</si>
  <si>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</si>
  <si>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</si>
  <si>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</si>
  <si>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</si>
  <si>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</si>
  <si>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</si>
  <si>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</si>
  <si>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</si>
  <si>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</si>
  <si>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</si>
  <si>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</si>
  <si>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</si>
  <si>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</si>
  <si>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</si>
  <si>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</si>
  <si>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</si>
  <si>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</si>
  <si>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</si>
  <si>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</si>
  <si>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</si>
  <si>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</si>
  <si>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</si>
  <si>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</si>
  <si>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</si>
  <si>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</si>
  <si>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</si>
  <si>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</si>
  <si>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</si>
  <si>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</si>
  <si>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</si>
  <si>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</si>
  <si>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</si>
  <si>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</si>
  <si>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</si>
  <si>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</si>
  <si>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</si>
  <si>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</si>
  <si>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</si>
  <si>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</si>
  <si>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</si>
  <si>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</si>
  <si>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</si>
  <si>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</si>
  <si>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</si>
  <si>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</si>
  <si>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</si>
  <si>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</si>
  <si>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</si>
  <si>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</si>
  <si>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</si>
  <si>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</si>
  <si>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</si>
  <si>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</si>
  <si>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</si>
  <si>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</si>
  <si>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</si>
  <si>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</si>
  <si>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</si>
  <si>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</si>
  <si>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</si>
  <si>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</si>
  <si>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</si>
  <si>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</si>
  <si>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</si>
  <si>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</si>
  <si>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</si>
  <si>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</si>
  <si>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</si>
  <si>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</si>
  <si>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</si>
  <si>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</si>
  <si>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</si>
  <si>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</si>
  <si>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</si>
  <si>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</si>
  <si>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</si>
  <si>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</si>
  <si>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</si>
  <si>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</si>
  <si>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</si>
  <si>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</si>
  <si>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</si>
  <si>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</si>
  <si>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</si>
  <si>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</si>
  <si>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</si>
  <si>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</si>
  <si>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</si>
  <si>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</si>
  <si>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</si>
  <si>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</si>
  <si>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</si>
  <si>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</si>
  <si>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</si>
  <si>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</si>
  <si>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</si>
  <si>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</si>
  <si>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</si>
  <si>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</si>
  <si>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</si>
  <si>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</si>
  <si>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</si>
  <si>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</si>
  <si>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</si>
  <si>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</si>
  <si>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</si>
  <si>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</si>
  <si>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</si>
  <si>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</si>
  <si>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</si>
  <si>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</si>
  <si>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</si>
  <si>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</si>
  <si>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</si>
  <si>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</si>
  <si>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</si>
  <si>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</si>
  <si>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</si>
  <si>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</si>
  <si>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</si>
  <si>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</si>
  <si>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</si>
  <si>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</si>
  <si>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</si>
  <si>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</si>
  <si>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</si>
  <si>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</si>
  <si>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</si>
  <si>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</si>
  <si>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</si>
  <si>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</si>
  <si>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</si>
  <si>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</si>
  <si>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</si>
  <si>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</si>
  <si>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</si>
  <si>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</si>
  <si>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</si>
  <si>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</si>
  <si>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</si>
  <si>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</si>
  <si>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</si>
  <si>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</si>
  <si>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</si>
  <si>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</si>
  <si>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</si>
  <si>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</si>
  <si>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</si>
  <si>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</si>
  <si>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</si>
  <si>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</si>
  <si>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</si>
  <si>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</si>
  <si>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</si>
  <si>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</si>
  <si>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</si>
  <si>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</si>
  <si>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</si>
  <si>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</si>
  <si>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</si>
  <si>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</si>
  <si>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</si>
  <si>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</si>
  <si>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</si>
  <si>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</si>
  <si>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</si>
  <si>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</si>
  <si>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</si>
  <si>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</si>
  <si>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</si>
  <si>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</si>
  <si>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</si>
  <si>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</si>
  <si>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</si>
  <si>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</si>
  <si>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</si>
  <si>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</si>
  <si>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</si>
  <si>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</si>
  <si>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</si>
  <si>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</si>
  <si>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</si>
  <si>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</si>
  <si>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</si>
  <si>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</si>
  <si>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</si>
  <si>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</si>
  <si>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</si>
  <si>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</si>
  <si>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</si>
  <si>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</si>
  <si>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</si>
  <si>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</si>
  <si>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</si>
  <si>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</si>
  <si>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</si>
  <si>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</si>
  <si>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</si>
  <si>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</si>
  <si>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</si>
  <si>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</si>
  <si>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</si>
  <si>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</si>
  <si>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</si>
  <si>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</si>
  <si>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</si>
  <si>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</si>
  <si>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</si>
  <si>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</si>
  <si>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</si>
  <si>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</si>
  <si>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</si>
  <si>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</si>
  <si>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</si>
  <si>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</si>
  <si>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</si>
  <si>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</si>
  <si>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</si>
  <si>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</si>
  <si>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</si>
  <si>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</si>
  <si>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</si>
  <si>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</si>
  <si>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</si>
  <si>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</si>
  <si>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</si>
  <si>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</si>
  <si>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</si>
  <si>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</si>
  <si>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</si>
  <si>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</si>
  <si>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</si>
  <si>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</si>
  <si>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</si>
  <si>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</si>
  <si>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</si>
  <si>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</si>
  <si>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</si>
  <si>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</si>
  <si>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</si>
  <si>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</si>
  <si>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</si>
  <si>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</si>
  <si>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</si>
  <si>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</si>
  <si>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</si>
  <si>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</si>
  <si>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</si>
  <si>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</si>
  <si>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</si>
  <si>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</si>
  <si>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</si>
  <si>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</si>
  <si>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</si>
  <si>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</si>
  <si>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</si>
  <si>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</si>
  <si>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</si>
  <si>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</si>
  <si>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</si>
  <si>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</si>
  <si>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</si>
  <si>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</si>
  <si>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</si>
  <si>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</si>
  <si>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</si>
  <si>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</si>
  <si>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</si>
  <si>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</si>
  <si>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</si>
  <si>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</si>
  <si>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</si>
  <si>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</si>
  <si>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</si>
  <si>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</si>
  <si>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</si>
  <si>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</si>
  <si>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</si>
  <si>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</si>
  <si>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</si>
  <si>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</si>
  <si>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</si>
  <si>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</si>
  <si>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</si>
  <si>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</si>
  <si>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</si>
  <si>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</si>
  <si>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</si>
  <si>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</si>
  <si>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</si>
  <si>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</si>
  <si>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</si>
  <si>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</si>
  <si>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</si>
  <si>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</si>
  <si>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</si>
  <si>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</si>
  <si>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</si>
  <si>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</si>
  <si>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</si>
  <si>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</si>
  <si>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</si>
  <si>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</si>
  <si>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</si>
  <si>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</si>
  <si>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</si>
  <si>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</si>
  <si>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</si>
  <si>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</si>
  <si>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</si>
  <si>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</si>
  <si>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</si>
  <si>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</si>
  <si>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</si>
  <si>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</si>
  <si>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</si>
  <si>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</si>
  <si>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</si>
  <si>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</si>
  <si>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</si>
  <si>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</si>
  <si>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</si>
  <si>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</si>
  <si>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</si>
  <si>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</si>
  <si>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</si>
  <si>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</si>
  <si>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</si>
  <si>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</si>
  <si>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</si>
  <si>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</si>
  <si>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</si>
  <si>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</si>
  <si>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</si>
  <si>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</si>
  <si>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</si>
  <si>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</si>
  <si>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</si>
  <si>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</si>
  <si>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</si>
  <si>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</si>
  <si>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</si>
  <si>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</si>
  <si>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</si>
  <si>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</si>
  <si>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</si>
  <si>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</si>
  <si>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</si>
  <si>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</si>
  <si>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</si>
  <si>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</si>
  <si>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</si>
  <si>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</si>
  <si>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</si>
  <si>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</si>
  <si>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</si>
  <si>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</si>
  <si>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</si>
  <si>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</si>
  <si>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</si>
  <si>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</si>
  <si>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</si>
  <si>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</si>
  <si>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</si>
  <si>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</si>
  <si>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</si>
  <si>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</si>
  <si>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</si>
  <si>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</si>
  <si>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</si>
  <si>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</si>
  <si>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</si>
  <si>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</si>
  <si>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</si>
  <si>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</si>
  <si>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</si>
  <si>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</si>
  <si>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</si>
  <si>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</si>
  <si>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</si>
  <si>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</si>
  <si>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</si>
  <si>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</si>
  <si>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</si>
  <si>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</si>
  <si>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</si>
  <si>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</si>
  <si>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</si>
  <si>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</si>
  <si>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</si>
  <si>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</si>
  <si>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</si>
  <si>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</si>
  <si>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</si>
  <si>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</si>
  <si>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</si>
  <si>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</si>
  <si>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</si>
  <si>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</si>
  <si>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</si>
  <si>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</si>
  <si>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</si>
  <si>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</si>
  <si>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</si>
  <si>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</si>
  <si>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</si>
  <si>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</si>
  <si>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</si>
  <si>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</si>
  <si>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</si>
  <si>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</si>
  <si>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</si>
  <si>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</si>
  <si>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</si>
  <si>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</si>
  <si>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</si>
  <si>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</si>
  <si>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</si>
  <si>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</si>
  <si>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</si>
  <si>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</si>
  <si>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</si>
  <si>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</si>
  <si>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</si>
  <si>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</si>
  <si>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</si>
  <si>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</si>
  <si>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</si>
  <si>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</si>
  <si>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</si>
  <si>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</si>
  <si>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</si>
  <si>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</si>
  <si>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</si>
  <si>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</si>
  <si>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</si>
  <si>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</si>
  <si>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</si>
  <si>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</si>
  <si>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</si>
  <si>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</si>
  <si>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</si>
  <si>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</si>
  <si>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</si>
  <si>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</si>
  <si>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</si>
  <si>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</si>
  <si>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</si>
  <si>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</si>
  <si>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</si>
  <si>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</si>
  <si>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</si>
  <si>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</si>
  <si>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</si>
  <si>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</si>
  <si>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</si>
  <si>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</si>
  <si>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</si>
  <si>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</si>
  <si>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</si>
  <si>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</si>
  <si>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</si>
  <si>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</si>
  <si>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</si>
  <si>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</si>
  <si>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</si>
  <si>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</si>
  <si>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</si>
  <si>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</si>
  <si>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</si>
  <si>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</si>
  <si>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</si>
  <si>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</si>
  <si>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</si>
  <si>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</si>
  <si>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</si>
  <si>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</si>
  <si>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</si>
  <si>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</si>
  <si>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</si>
  <si>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</si>
  <si>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</si>
  <si>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</si>
  <si>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</si>
  <si>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</si>
  <si>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</si>
  <si>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</si>
  <si>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</si>
  <si>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</si>
  <si>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</si>
  <si>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</si>
  <si>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</si>
  <si>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</si>
  <si>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</si>
  <si>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</si>
  <si>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</si>
  <si>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</si>
  <si>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</si>
  <si>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</si>
  <si>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</si>
  <si>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</si>
  <si>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</si>
  <si>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</si>
  <si>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</si>
  <si>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</si>
  <si>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</si>
  <si>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</si>
  <si>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</si>
  <si>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</si>
  <si>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</si>
  <si>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</si>
  <si>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</si>
  <si>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</si>
  <si>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</si>
  <si>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</si>
  <si>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</si>
  <si>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</si>
  <si>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</si>
  <si>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</si>
  <si>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</si>
  <si>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</si>
  <si>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</si>
  <si>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</si>
  <si>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</si>
  <si>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</si>
  <si>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</si>
  <si>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</si>
  <si>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</si>
  <si>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</si>
  <si>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</si>
  <si>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</si>
  <si>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</si>
  <si>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</si>
  <si>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</si>
  <si>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</si>
  <si>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</si>
  <si>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</si>
  <si>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</si>
  <si>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</si>
  <si>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</si>
  <si>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</si>
  <si>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</si>
  <si>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</si>
  <si>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</si>
  <si>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</si>
  <si>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</si>
  <si>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</si>
  <si>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</si>
  <si>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</si>
  <si>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</si>
  <si>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</si>
  <si>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</si>
  <si>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</si>
  <si>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</si>
  <si>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</si>
  <si>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</si>
  <si>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</si>
  <si>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</si>
  <si>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</si>
  <si>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</si>
  <si>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</si>
  <si>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</si>
  <si>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</si>
  <si>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</si>
  <si>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</si>
  <si>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</si>
  <si>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</si>
  <si>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</si>
  <si>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</si>
  <si>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</si>
  <si>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</si>
  <si>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</si>
  <si>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</si>
  <si>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</si>
  <si>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</si>
  <si>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</si>
  <si>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</si>
  <si>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</si>
  <si>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</si>
  <si>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</si>
  <si>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</si>
  <si>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</si>
  <si>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</si>
  <si>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</si>
  <si>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</si>
  <si>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</si>
  <si>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</si>
  <si>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</si>
  <si>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</si>
  <si>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</si>
  <si>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</si>
  <si>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</si>
  <si>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</si>
  <si>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</si>
  <si>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</si>
  <si>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</si>
  <si>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</si>
  <si>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</si>
  <si>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</si>
  <si>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</si>
  <si>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</si>
  <si>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</si>
  <si>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</si>
  <si>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</si>
  <si>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</si>
  <si>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</si>
  <si>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</si>
  <si>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</si>
  <si>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</si>
  <si>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</si>
  <si>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</si>
  <si>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</si>
  <si>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</si>
  <si>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</si>
  <si>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</si>
  <si>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</si>
  <si>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</si>
  <si>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</si>
  <si>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</si>
  <si>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</si>
  <si>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</si>
  <si>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</si>
  <si>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</si>
  <si>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</si>
  <si>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</si>
  <si>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</si>
  <si>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</si>
  <si>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</si>
  <si>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</si>
  <si>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</si>
  <si>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</si>
  <si>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</si>
  <si>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</si>
  <si>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</si>
  <si>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</si>
  <si>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</si>
  <si>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</si>
  <si>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</si>
  <si>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</si>
  <si>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</si>
  <si>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</si>
  <si>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</si>
  <si>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</si>
  <si>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</si>
  <si>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</si>
  <si>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</si>
  <si>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</si>
  <si>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</si>
  <si>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</si>
  <si>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</si>
  <si>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</si>
  <si>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</si>
  <si>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</si>
  <si>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</si>
  <si>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</si>
  <si>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</si>
  <si>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</si>
  <si>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</si>
  <si>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</si>
  <si>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</si>
  <si>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</si>
  <si>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</si>
  <si>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</si>
  <si>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</si>
  <si>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</si>
  <si>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</si>
  <si>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</si>
  <si>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</si>
  <si>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</si>
  <si>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</si>
  <si>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</si>
  <si>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</si>
  <si>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</si>
  <si>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</si>
  <si>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</si>
  <si>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</si>
  <si>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</si>
  <si>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</si>
  <si>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</si>
  <si>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</si>
  <si>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</si>
  <si>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</si>
  <si>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</si>
  <si>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</si>
  <si>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</si>
  <si>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</si>
  <si>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</si>
  <si>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</si>
  <si>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</si>
  <si>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</si>
  <si>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</si>
  <si>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</si>
  <si>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</si>
  <si>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</si>
  <si>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</si>
  <si>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</si>
  <si>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</si>
  <si>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</si>
  <si>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</si>
  <si>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</si>
  <si>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</si>
  <si>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</si>
  <si>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</si>
  <si>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</si>
  <si>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</si>
  <si>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</si>
  <si>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</si>
  <si>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</si>
  <si>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</si>
  <si>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</si>
  <si>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</si>
  <si>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</si>
  <si>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</si>
  <si>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</si>
  <si>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</si>
  <si>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</si>
  <si>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</si>
  <si>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</si>
  <si>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</si>
  <si>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</si>
  <si>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</si>
  <si>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</si>
  <si>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</si>
  <si>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</si>
  <si>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</si>
  <si>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</si>
  <si>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</si>
  <si>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</si>
  <si>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</si>
  <si>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</si>
  <si>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</si>
  <si>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</si>
  <si>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</si>
  <si>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</si>
  <si>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</si>
  <si>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</si>
  <si>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</si>
  <si>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</si>
  <si>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</si>
  <si>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</si>
  <si>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</si>
  <si>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</si>
  <si>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</si>
  <si>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</si>
  <si>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</si>
  <si>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</si>
  <si>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</si>
  <si>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</si>
  <si>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</si>
  <si>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</si>
  <si>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</si>
  <si>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</si>
  <si>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</si>
  <si>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</si>
  <si>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</si>
  <si>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</si>
  <si>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</si>
  <si>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</si>
  <si>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</si>
  <si>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</si>
  <si>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</si>
  <si>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</si>
  <si>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</si>
  <si>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</si>
  <si>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</si>
  <si>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</si>
  <si>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</si>
  <si>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</si>
  <si>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</si>
  <si>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</si>
  <si>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</si>
  <si>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</si>
  <si>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</si>
  <si>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</si>
  <si>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</si>
  <si>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</si>
  <si>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</si>
  <si>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</si>
  <si>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</si>
  <si>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</si>
  <si>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</si>
  <si>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</si>
  <si>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</si>
  <si>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</si>
  <si>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</si>
  <si>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</si>
  <si>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</si>
  <si>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</si>
  <si>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</si>
  <si>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</si>
  <si>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</si>
  <si>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</si>
  <si>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</si>
  <si>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</si>
  <si>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</si>
  <si>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</si>
  <si>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</si>
  <si>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</si>
  <si>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</si>
  <si>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</si>
  <si>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</si>
  <si>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</si>
  <si>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</si>
  <si>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</si>
  <si>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</si>
  <si>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</si>
  <si>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</si>
  <si>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</si>
  <si>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</si>
  <si>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</si>
  <si>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</si>
  <si>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</si>
  <si>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</si>
  <si>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</si>
  <si>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</si>
  <si>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</si>
  <si>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</si>
  <si>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</si>
  <si>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</si>
  <si>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</si>
  <si>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</si>
  <si>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</si>
  <si>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</si>
  <si>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</si>
  <si>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</si>
  <si>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</si>
  <si>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</si>
  <si>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</si>
  <si>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</si>
  <si>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</si>
  <si>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</si>
  <si>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</si>
  <si>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</si>
  <si>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</si>
  <si>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</si>
  <si>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</si>
  <si>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</si>
  <si>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</si>
  <si>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</si>
  <si>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</si>
  <si>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</si>
  <si>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</si>
  <si>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</si>
  <si>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</si>
  <si>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</si>
  <si>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</si>
  <si>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</si>
  <si>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</si>
  <si>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</si>
  <si>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</si>
  <si>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</si>
  <si>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</si>
  <si>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</si>
  <si>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</si>
  <si>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</si>
  <si>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</si>
  <si>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</si>
  <si>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</si>
  <si>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</si>
  <si>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</si>
  <si>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</si>
  <si>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</si>
  <si>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</si>
  <si>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</si>
  <si>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</si>
  <si>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</si>
  <si>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</si>
  <si>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</si>
  <si>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</si>
  <si>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</si>
  <si>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</si>
  <si>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</si>
  <si>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</si>
  <si>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</si>
  <si>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</si>
  <si>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</si>
  <si>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</si>
  <si>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</si>
  <si>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</si>
  <si>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</si>
  <si>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</si>
  <si>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</si>
  <si>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</si>
  <si>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</si>
  <si>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</si>
  <si>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</si>
  <si>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</si>
  <si>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</si>
  <si>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</si>
  <si>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</si>
  <si>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</si>
  <si>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</si>
  <si>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</si>
  <si>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</si>
  <si>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</si>
  <si>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</si>
  <si>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</si>
  <si>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</si>
  <si>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</si>
  <si>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</si>
  <si>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</si>
  <si>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</si>
  <si>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</si>
  <si>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</si>
  <si>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</si>
  <si>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</si>
  <si>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</si>
  <si>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</si>
  <si>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</si>
  <si>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</si>
  <si>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</si>
  <si>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</si>
  <si>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</si>
  <si>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</si>
  <si>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</si>
  <si>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</si>
  <si>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</si>
  <si>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</si>
  <si>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</si>
  <si>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</si>
  <si>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</si>
  <si>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</si>
  <si>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</si>
  <si>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</si>
  <si>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</si>
  <si>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</si>
  <si>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</si>
  <si>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</si>
  <si>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</si>
  <si>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</si>
  <si>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</si>
  <si>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</si>
  <si>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</si>
  <si>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</si>
  <si>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</si>
  <si>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</si>
  <si>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</si>
  <si>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</si>
  <si>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</si>
  <si>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</si>
  <si>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</si>
  <si>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</si>
  <si>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</si>
  <si>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</si>
  <si>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</si>
  <si>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</si>
  <si>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</si>
  <si>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</si>
  <si>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</si>
  <si>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</si>
  <si>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</si>
  <si>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</si>
  <si>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</si>
  <si>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</si>
  <si>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</si>
  <si>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</si>
  <si>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</si>
  <si>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</si>
  <si>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</si>
  <si>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</si>
  <si>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</si>
  <si>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</si>
  <si>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</si>
  <si>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</si>
  <si>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</si>
  <si>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</si>
  <si>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</si>
  <si>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</si>
  <si>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</si>
  <si>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</si>
  <si>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</si>
  <si>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</si>
  <si>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</si>
  <si>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</si>
  <si>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</si>
  <si>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</si>
  <si>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</si>
  <si>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</si>
  <si>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</si>
  <si>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</si>
  <si>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</si>
  <si>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</si>
  <si>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</si>
  <si>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</si>
  <si>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</si>
  <si>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</si>
  <si>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</si>
  <si>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</si>
  <si>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</si>
  <si>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</si>
  <si>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</si>
  <si>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</si>
  <si>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</si>
  <si>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</si>
  <si>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</si>
  <si>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</si>
  <si>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</si>
  <si>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</si>
  <si>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</si>
  <si>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</si>
  <si>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</si>
  <si>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</si>
  <si>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</si>
  <si>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</si>
  <si>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</si>
  <si>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</si>
  <si>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</si>
  <si>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</si>
  <si>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</si>
  <si>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</si>
  <si>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</si>
  <si>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</si>
  <si>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</si>
  <si>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</si>
  <si>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</si>
  <si>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</si>
  <si>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</si>
  <si>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</si>
  <si>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</si>
  <si>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</si>
  <si>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</si>
  <si>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</si>
  <si>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</si>
  <si>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</si>
  <si>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</si>
  <si>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</si>
  <si>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</si>
  <si>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</si>
  <si>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</si>
  <si>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</si>
  <si>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</si>
  <si>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</si>
  <si>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</si>
  <si>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</si>
  <si>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</si>
  <si>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</si>
  <si>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</si>
  <si>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</si>
  <si>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</si>
  <si>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</si>
  <si>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</si>
  <si>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</si>
  <si>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</si>
  <si>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</si>
  <si>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</si>
  <si>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</si>
  <si>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</si>
  <si>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</si>
  <si>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</si>
  <si>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</si>
  <si>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</si>
  <si>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</si>
  <si>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</si>
  <si>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</si>
  <si>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</si>
  <si>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</si>
  <si>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</si>
  <si>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</si>
  <si>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</si>
  <si>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</si>
  <si>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</si>
  <si>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</si>
  <si>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</si>
  <si>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</si>
  <si>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</si>
  <si>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</si>
  <si>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</si>
  <si>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</si>
  <si>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</si>
  <si>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</si>
  <si>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</si>
  <si>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</si>
  <si>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</si>
  <si>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</si>
  <si>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</si>
  <si>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</si>
  <si>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</si>
  <si>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</si>
  <si>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</si>
  <si>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</si>
  <si>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</si>
  <si>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</si>
  <si>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</si>
  <si>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</si>
  <si>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</si>
  <si>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</si>
  <si>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</si>
  <si>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</si>
  <si>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</si>
  <si>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</si>
  <si>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</si>
  <si>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</si>
  <si>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</si>
  <si>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</si>
  <si>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</si>
  <si>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</si>
  <si>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</si>
  <si>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</si>
  <si>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</si>
  <si>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</si>
  <si>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</si>
  <si>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</si>
  <si>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</si>
  <si>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</si>
  <si>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</si>
  <si>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</si>
  <si>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</si>
  <si>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</si>
  <si>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</si>
  <si>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</si>
  <si>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</si>
  <si>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</si>
  <si>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</si>
  <si>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</si>
  <si>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</si>
  <si>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</si>
  <si>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</si>
  <si>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</si>
  <si>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</si>
  <si>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</si>
  <si>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</si>
  <si>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</si>
  <si>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</si>
  <si>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</si>
  <si>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</si>
  <si>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</si>
  <si>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</si>
  <si>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</si>
  <si>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</si>
  <si>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</si>
  <si>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</si>
  <si>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</si>
  <si>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</si>
  <si>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</si>
  <si>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</si>
  <si>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</si>
  <si>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</si>
  <si>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</si>
  <si>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</si>
  <si>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</si>
  <si>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</si>
  <si>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</si>
  <si>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</si>
  <si>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</si>
  <si>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</si>
  <si>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</si>
  <si>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</si>
  <si>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</si>
  <si>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</si>
  <si>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</si>
  <si>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</si>
  <si>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</si>
  <si>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</si>
  <si>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</si>
  <si>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</si>
  <si>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</si>
  <si>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</si>
  <si>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</si>
  <si>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</si>
  <si>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</si>
  <si>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</si>
  <si>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</si>
  <si>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</si>
  <si>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</si>
  <si>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</si>
  <si>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</si>
  <si>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</si>
  <si>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</si>
  <si>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</si>
  <si>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</si>
  <si>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</si>
  <si>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</si>
  <si>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</si>
  <si>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</si>
  <si>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</si>
  <si>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</si>
  <si>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</si>
  <si>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</si>
  <si>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</si>
  <si>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</si>
  <si>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</si>
  <si>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</si>
  <si>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</si>
  <si>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</si>
  <si>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</si>
  <si>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</si>
  <si>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</si>
  <si>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</si>
  <si>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</si>
  <si>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</si>
  <si>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</si>
  <si>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</si>
  <si>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</si>
  <si>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</si>
  <si>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</si>
  <si>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</si>
  <si>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</si>
  <si>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</si>
  <si>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</si>
  <si>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</si>
  <si>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</si>
  <si>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</si>
  <si>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</si>
  <si>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</si>
  <si>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</si>
  <si>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</si>
  <si>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</si>
  <si>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</si>
  <si>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</si>
  <si>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</si>
  <si>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</si>
  <si>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</si>
  <si>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</si>
  <si>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</si>
  <si>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</si>
  <si>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</si>
  <si>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</si>
  <si>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</si>
  <si>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</si>
  <si>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</si>
  <si>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</si>
  <si>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</si>
  <si>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</si>
  <si>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</si>
  <si>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</si>
  <si>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</si>
  <si>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</si>
  <si>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</si>
  <si>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</si>
  <si>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</si>
  <si>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</si>
  <si>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</si>
  <si>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</si>
  <si>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</si>
  <si>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</si>
  <si>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</si>
  <si>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</si>
  <si>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</si>
  <si>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</si>
  <si>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</si>
  <si>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</si>
  <si>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</si>
  <si>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</si>
  <si>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</si>
  <si>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</si>
  <si>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</si>
  <si>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</si>
  <si>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</si>
  <si>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</si>
  <si>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</si>
  <si>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</si>
  <si>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</si>
  <si>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</si>
  <si>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</si>
  <si>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</si>
  <si>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</si>
  <si>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</si>
  <si>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</si>
  <si>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</si>
  <si>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</si>
  <si>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</si>
  <si>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</si>
  <si>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</si>
  <si>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</si>
  <si>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</si>
  <si>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</si>
  <si>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</si>
  <si>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</si>
  <si>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</si>
  <si>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</si>
  <si>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</si>
  <si>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</si>
  <si>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</si>
  <si>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</si>
  <si>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</si>
  <si>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</si>
  <si>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</si>
  <si>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</si>
  <si>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</si>
  <si>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</si>
  <si>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</si>
  <si>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</si>
  <si>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</si>
  <si>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</si>
  <si>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</si>
  <si>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</si>
  <si>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</si>
  <si>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</si>
  <si>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</si>
  <si>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</si>
  <si>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</si>
  <si>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</si>
  <si>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</si>
  <si>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</si>
  <si>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</si>
  <si>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</si>
  <si>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</si>
  <si>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</si>
  <si>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</si>
  <si>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</si>
  <si>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</si>
  <si>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</si>
  <si>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</si>
  <si>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</si>
  <si>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</si>
  <si>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</si>
  <si>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</si>
  <si>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</si>
  <si>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</si>
  <si>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</si>
  <si>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</si>
  <si>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</si>
  <si>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</si>
  <si>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</si>
  <si>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</si>
  <si>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</si>
  <si>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</si>
  <si>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</si>
  <si>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</si>
  <si>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</si>
  <si>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</si>
  <si>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</si>
  <si>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</si>
  <si>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</si>
  <si>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</si>
  <si>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</si>
  <si>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</si>
  <si>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</si>
  <si>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</si>
  <si>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</si>
  <si>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</si>
  <si>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</si>
  <si>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</si>
  <si>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</si>
  <si>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</si>
  <si>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</si>
  <si>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</si>
  <si>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</si>
  <si>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</si>
  <si>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</si>
  <si>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</si>
  <si>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</si>
  <si>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</si>
  <si>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</si>
  <si>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</si>
  <si>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</si>
  <si>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</si>
  <si>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</si>
  <si>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</si>
  <si>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</si>
  <si>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</si>
  <si>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</si>
  <si>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</si>
  <si>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</si>
  <si>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</si>
  <si>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</si>
  <si>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</si>
  <si>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</si>
  <si>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</si>
  <si>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</si>
  <si>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</si>
  <si>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</si>
  <si>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</si>
  <si>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</si>
  <si>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</si>
  <si>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</si>
  <si>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</si>
  <si>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</si>
  <si>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</si>
  <si>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</si>
  <si>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</si>
  <si>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</si>
  <si>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</si>
  <si>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</si>
  <si>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</si>
  <si>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</si>
  <si>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</si>
  <si>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</si>
  <si>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</si>
  <si>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</si>
  <si>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</si>
  <si>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</si>
  <si>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</si>
  <si>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</si>
  <si>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</si>
  <si>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</si>
  <si>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</si>
  <si>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</si>
  <si>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</si>
  <si>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</si>
  <si>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</si>
  <si>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</si>
  <si>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</si>
  <si>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</si>
  <si>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</si>
  <si>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</si>
  <si>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</si>
  <si>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</si>
  <si>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</si>
  <si>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</si>
  <si>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</si>
  <si>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</si>
  <si>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</si>
  <si>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</si>
  <si>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</si>
  <si>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</si>
  <si>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</si>
  <si>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</si>
  <si>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</si>
  <si>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</si>
  <si>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</si>
  <si>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</si>
  <si>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</si>
  <si>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</si>
  <si>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</si>
  <si>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</si>
  <si>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</si>
  <si>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</si>
  <si>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</si>
  <si>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</si>
  <si>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</si>
  <si>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</si>
  <si>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</si>
  <si>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</si>
  <si>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</si>
  <si>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</si>
  <si>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</si>
  <si>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</si>
  <si>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</si>
  <si>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</si>
  <si>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</si>
  <si>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</si>
  <si>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</si>
  <si>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</si>
  <si>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</si>
  <si>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</si>
  <si>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</si>
  <si>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</si>
  <si>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</si>
  <si>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</si>
  <si>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</si>
  <si>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</si>
  <si>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</si>
  <si>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</si>
  <si>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</si>
  <si>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</si>
  <si>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</si>
  <si>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</si>
  <si>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</si>
  <si>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</si>
  <si>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</si>
  <si>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</si>
  <si>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</si>
  <si>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</si>
  <si>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</si>
  <si>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</si>
  <si>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</si>
  <si>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</si>
  <si>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</si>
  <si>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</si>
  <si>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</si>
  <si>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</si>
  <si>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</si>
  <si>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</si>
  <si>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</si>
  <si>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</si>
  <si>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</si>
  <si>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</si>
  <si>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</si>
  <si>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</si>
  <si>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</si>
  <si>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</si>
  <si>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</si>
  <si>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</si>
  <si>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</si>
  <si>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</si>
  <si>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</si>
  <si>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</si>
  <si>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</si>
  <si>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</si>
  <si>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</si>
  <si>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</si>
  <si>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</si>
  <si>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</si>
  <si>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</si>
  <si>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</si>
  <si>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</si>
  <si>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</si>
  <si>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</si>
  <si>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</si>
  <si>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</si>
  <si>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</si>
  <si>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</si>
  <si>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</si>
  <si>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</si>
  <si>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</si>
  <si>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</si>
  <si>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</si>
  <si>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</si>
  <si>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</si>
  <si>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</si>
  <si>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</si>
  <si>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</si>
  <si>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</si>
  <si>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</si>
  <si>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</si>
  <si>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</si>
  <si>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</si>
  <si>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</si>
  <si>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</si>
  <si>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</si>
  <si>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</si>
  <si>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</si>
  <si>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</si>
  <si>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</si>
  <si>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</si>
  <si>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</si>
  <si>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</si>
  <si>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</si>
  <si>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</si>
  <si>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</si>
  <si>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</si>
  <si>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</si>
  <si>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</si>
  <si>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</si>
  <si>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</si>
  <si>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</si>
  <si>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</si>
  <si>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</si>
  <si>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</si>
  <si>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</si>
  <si>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</si>
  <si>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</si>
  <si>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</si>
  <si>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</si>
  <si>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</si>
  <si>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</si>
  <si>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</si>
  <si>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</si>
  <si>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</si>
  <si>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</si>
  <si>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</si>
  <si>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</si>
  <si>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</si>
  <si>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</si>
  <si>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</si>
  <si>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</si>
  <si>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</si>
  <si>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</si>
  <si>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</si>
  <si>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</si>
  <si>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</si>
  <si>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</si>
  <si>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</si>
  <si>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</si>
  <si>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</si>
  <si>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</si>
  <si>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</si>
  <si>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</si>
  <si>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</si>
  <si>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</si>
  <si>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</si>
  <si>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</si>
  <si>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</si>
  <si>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</si>
  <si>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</si>
  <si>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</si>
  <si>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</si>
  <si>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</si>
  <si>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</si>
  <si>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</si>
  <si>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</si>
  <si>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</si>
  <si>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</si>
  <si>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</si>
  <si>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</si>
  <si>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</si>
  <si>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</si>
  <si>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</si>
  <si>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</si>
  <si>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</si>
  <si>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</si>
  <si>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</si>
  <si>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</si>
  <si>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</si>
  <si>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</si>
  <si>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</si>
  <si>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</si>
  <si>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</si>
  <si>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</si>
  <si>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</si>
  <si>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</si>
  <si>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</si>
  <si>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</si>
  <si>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</si>
  <si>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</si>
  <si>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</si>
  <si>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</si>
  <si>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</si>
  <si>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</si>
  <si>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</si>
  <si>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</si>
  <si>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</si>
  <si>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</si>
  <si>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</si>
  <si>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</si>
  <si>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</si>
  <si>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</si>
  <si>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</si>
  <si>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</si>
  <si>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</si>
  <si>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</si>
  <si>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</si>
  <si>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</si>
  <si>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</si>
  <si>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</si>
  <si>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</si>
  <si>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</si>
  <si>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</si>
  <si>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</si>
  <si>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</si>
  <si>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</si>
  <si>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</si>
  <si>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</si>
  <si>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</si>
  <si>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</si>
  <si>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</si>
  <si>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</si>
  <si>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</si>
  <si>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</si>
  <si>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</si>
  <si>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</si>
  <si>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</si>
  <si>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</si>
  <si>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</si>
  <si>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</si>
  <si>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</si>
  <si>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</si>
  <si>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</si>
  <si>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</si>
  <si>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</si>
  <si>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</si>
  <si>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</si>
  <si>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</si>
  <si>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</si>
  <si>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</si>
  <si>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</si>
  <si>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</si>
  <si>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</si>
  <si>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</si>
  <si>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</si>
  <si>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</si>
  <si>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</si>
  <si>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</si>
  <si>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</si>
  <si>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</si>
  <si>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</si>
  <si>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</si>
  <si>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</si>
  <si>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</si>
  <si>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</si>
  <si>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</si>
  <si>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</si>
  <si>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</si>
  <si>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</si>
  <si>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</si>
  <si>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</si>
  <si>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</si>
  <si>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</si>
  <si>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</si>
  <si>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</si>
  <si>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</si>
  <si>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</si>
  <si>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</si>
  <si>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</si>
  <si>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</si>
  <si>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</si>
  <si>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</si>
  <si>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</si>
  <si>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</si>
  <si>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</si>
  <si>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</si>
  <si>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</si>
  <si>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</si>
  <si>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</si>
  <si>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</si>
  <si>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</si>
  <si>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</si>
  <si>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</si>
  <si>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</si>
  <si>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</si>
  <si>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</si>
  <si>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</si>
  <si>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</si>
  <si>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</si>
  <si>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</si>
  <si>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</si>
  <si>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</si>
  <si>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</si>
  <si>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</si>
  <si>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</si>
  <si>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</si>
  <si>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</si>
  <si>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</si>
  <si>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</si>
  <si>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</si>
  <si>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</si>
  <si>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</si>
  <si>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</si>
  <si>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</si>
  <si>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</si>
  <si>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</si>
  <si>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</si>
  <si>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</si>
  <si>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</si>
  <si>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</si>
  <si>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</si>
  <si>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</si>
  <si>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</si>
  <si>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</si>
  <si>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</si>
  <si>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</si>
  <si>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</si>
  <si>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</si>
  <si>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</si>
  <si>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</si>
  <si>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</si>
  <si>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</si>
  <si>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</si>
  <si>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</si>
  <si>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</si>
  <si>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</si>
  <si>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</si>
  <si>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</si>
  <si>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</si>
  <si>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</si>
  <si>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</si>
  <si>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</si>
  <si>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</si>
  <si>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</si>
  <si>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</si>
  <si>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</si>
  <si>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</si>
  <si>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</si>
  <si>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</si>
  <si>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</si>
  <si>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</si>
  <si>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</si>
  <si>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</si>
  <si>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</si>
  <si>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</si>
  <si>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</si>
  <si>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</si>
  <si>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</si>
  <si>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</si>
  <si>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</si>
  <si>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</si>
  <si>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</si>
  <si>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</si>
  <si>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</si>
  <si>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</si>
  <si>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</si>
  <si>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</si>
  <si>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</si>
  <si>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</si>
  <si>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</si>
  <si>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</si>
  <si>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</si>
  <si>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</si>
  <si>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</si>
  <si>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</si>
  <si>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</si>
  <si>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</si>
  <si>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</si>
  <si>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</si>
  <si>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</si>
  <si>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</si>
  <si>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</si>
  <si>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</si>
  <si>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</si>
  <si>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</si>
  <si>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</si>
  <si>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</si>
  <si>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</si>
  <si>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</si>
  <si>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</si>
  <si>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</si>
  <si>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</si>
  <si>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</si>
  <si>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</si>
  <si>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</si>
  <si>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</si>
  <si>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</si>
  <si>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</si>
  <si>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</si>
  <si>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</si>
  <si>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</si>
  <si>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</si>
  <si>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</si>
  <si>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</si>
  <si>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</si>
  <si>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</si>
  <si>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</si>
  <si>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</si>
  <si>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</si>
  <si>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</si>
  <si>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</si>
  <si>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</si>
  <si>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</si>
  <si>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</si>
  <si>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</si>
  <si>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</si>
  <si>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</si>
  <si>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</si>
  <si>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</si>
  <si>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</si>
  <si>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</si>
  <si>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</si>
  <si>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</si>
  <si>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</si>
  <si>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</si>
  <si>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</si>
  <si>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</si>
  <si>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</si>
  <si>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</si>
  <si>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</si>
  <si>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</si>
  <si>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</si>
  <si>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</si>
  <si>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</si>
  <si>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</si>
  <si>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</si>
  <si>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</si>
  <si>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</si>
  <si>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</si>
  <si>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</si>
  <si>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</si>
  <si>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</si>
  <si>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</si>
  <si>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</si>
  <si>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</si>
  <si>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</si>
  <si>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</si>
  <si>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</si>
  <si>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</si>
  <si>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</si>
  <si>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</si>
  <si>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</si>
  <si>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</si>
  <si>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</si>
  <si>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</si>
  <si>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</si>
  <si>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</si>
  <si>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</si>
  <si>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</si>
  <si>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</si>
  <si>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</si>
  <si>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</si>
  <si>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</si>
  <si>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</si>
  <si>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</si>
  <si>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</si>
  <si>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</si>
  <si>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</si>
  <si>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</si>
  <si>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</si>
  <si>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</si>
  <si>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</si>
  <si>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</si>
  <si>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</si>
  <si>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</si>
  <si>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</si>
  <si>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</si>
  <si>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</si>
  <si>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</si>
  <si>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</si>
  <si>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</si>
  <si>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</si>
  <si>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</si>
  <si>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</si>
  <si>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</si>
  <si>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</si>
  <si>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</si>
  <si>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</si>
  <si>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</si>
  <si>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</si>
  <si>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</si>
  <si>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</si>
  <si>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</si>
  <si>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</si>
  <si>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</si>
  <si>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</si>
  <si>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</si>
  <si>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</si>
  <si>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</si>
  <si>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</si>
  <si>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</si>
  <si>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</si>
  <si>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</si>
  <si>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</si>
  <si>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</si>
  <si>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</si>
  <si>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</si>
  <si>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</si>
  <si>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</si>
  <si>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</si>
  <si>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</si>
  <si>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</si>
  <si>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</si>
  <si>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</si>
  <si>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</si>
  <si>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</si>
  <si>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</si>
  <si>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</si>
  <si>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</si>
  <si>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</si>
  <si>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</si>
  <si>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</si>
  <si>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</si>
  <si>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</si>
  <si>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</si>
  <si>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</si>
  <si>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</si>
  <si>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</si>
  <si>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</si>
  <si>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</si>
  <si>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</si>
  <si>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</si>
  <si>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</si>
  <si>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</si>
  <si>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</si>
  <si>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</si>
  <si>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</si>
  <si>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</si>
  <si>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</si>
  <si>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</si>
  <si>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</si>
  <si>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</si>
  <si>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</si>
  <si>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</si>
  <si>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</si>
  <si>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</si>
  <si>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</si>
  <si>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</si>
  <si>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</si>
  <si>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</si>
  <si>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</si>
  <si>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</si>
  <si>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</si>
  <si>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</si>
  <si>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</si>
  <si>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</si>
  <si>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</si>
  <si>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</si>
  <si>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</si>
  <si>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</si>
  <si>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</si>
  <si>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</si>
  <si>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</si>
  <si>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</si>
  <si>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</si>
  <si>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</si>
  <si>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</si>
  <si>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</si>
  <si>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</si>
  <si>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</si>
  <si>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</si>
  <si>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</si>
  <si>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</si>
  <si>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</si>
  <si>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</si>
  <si>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</si>
  <si>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</si>
  <si>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</si>
  <si>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</si>
  <si>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</si>
  <si>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</si>
  <si>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</si>
  <si>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</si>
  <si>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</si>
  <si>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</si>
  <si>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</si>
  <si>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</si>
  <si>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</si>
  <si>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</si>
  <si>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</si>
  <si>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</si>
  <si>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</si>
  <si>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</si>
  <si>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</si>
  <si>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</si>
  <si>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</si>
  <si>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</si>
  <si>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</si>
  <si>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</si>
  <si>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</si>
  <si>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</si>
  <si>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</si>
  <si>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</si>
  <si>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</si>
  <si>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</si>
  <si>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</si>
  <si>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</si>
  <si>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</si>
  <si>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</si>
  <si>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</si>
  <si>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</si>
  <si>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</si>
  <si>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</si>
  <si>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</si>
  <si>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</si>
  <si>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</si>
  <si>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</si>
  <si>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</si>
  <si>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</si>
  <si>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</si>
  <si>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</si>
  <si>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</si>
  <si>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</si>
  <si>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</si>
  <si>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</si>
  <si>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</si>
  <si>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</si>
  <si>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</si>
  <si>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</si>
  <si>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</si>
  <si>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</si>
  <si>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</si>
  <si>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</si>
  <si>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</si>
  <si>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</si>
  <si>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</si>
  <si>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</si>
  <si>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</si>
  <si>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</si>
  <si>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</si>
  <si>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</si>
  <si>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</si>
  <si>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</si>
  <si>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</si>
  <si>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</si>
  <si>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</si>
  <si>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</si>
  <si>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</si>
  <si>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</si>
  <si>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</si>
  <si>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</si>
  <si>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</si>
  <si>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</si>
  <si>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</si>
  <si>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</si>
  <si>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</si>
  <si>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</si>
  <si>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</si>
  <si>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</si>
  <si>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</si>
  <si>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</si>
  <si>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</si>
  <si>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</si>
  <si>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</si>
  <si>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</si>
  <si>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</si>
  <si>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</si>
  <si>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</si>
  <si>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</si>
  <si>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</si>
  <si>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</si>
  <si>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</si>
  <si>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</si>
  <si>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</si>
  <si>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</si>
  <si>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</si>
  <si>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</si>
  <si>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</si>
  <si>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</si>
  <si>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</si>
  <si>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</si>
  <si>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</si>
  <si>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</si>
  <si>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</si>
  <si>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</si>
  <si>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</si>
  <si>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</si>
  <si>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</si>
  <si>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</si>
  <si>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</si>
  <si>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</si>
  <si>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</si>
  <si>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</si>
  <si>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</si>
  <si>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</si>
  <si>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</si>
  <si>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</si>
  <si>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</si>
  <si>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</si>
  <si>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</si>
  <si>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</si>
  <si>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</si>
  <si>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</si>
  <si>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</si>
  <si>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</si>
  <si>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</si>
  <si>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</si>
  <si>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</si>
  <si>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</si>
  <si>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</si>
  <si>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</si>
  <si>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</si>
  <si>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</si>
  <si>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</si>
  <si>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</si>
  <si>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</si>
  <si>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</si>
  <si>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</si>
  <si>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</si>
  <si>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</si>
  <si>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</si>
  <si>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</si>
  <si>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</si>
  <si>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</si>
  <si>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</si>
  <si>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</si>
  <si>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</si>
  <si>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</si>
  <si>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</si>
  <si>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</si>
  <si>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</si>
  <si>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</si>
  <si>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</si>
  <si>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</si>
  <si>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</si>
  <si>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</si>
  <si>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</si>
  <si>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</si>
  <si>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</si>
  <si>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</si>
  <si>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</si>
  <si>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</si>
  <si>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</si>
  <si>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</si>
  <si>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</si>
  <si>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</si>
  <si>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</si>
  <si>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</si>
  <si>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</si>
  <si>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</si>
  <si>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</si>
  <si>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</si>
  <si>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</si>
  <si>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</si>
  <si>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</si>
  <si>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</si>
  <si>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</si>
  <si>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</si>
  <si>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</si>
  <si>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</si>
  <si>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</si>
  <si>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</si>
  <si>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</si>
  <si>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</si>
  <si>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</si>
  <si>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</si>
  <si>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</si>
  <si>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</si>
  <si>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</si>
  <si>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</si>
  <si>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</si>
  <si>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</si>
  <si>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</si>
  <si>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</si>
  <si>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</si>
  <si>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</si>
  <si>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</si>
  <si>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</si>
  <si>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</si>
  <si>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</si>
  <si>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</si>
  <si>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</si>
  <si>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</si>
  <si>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</si>
  <si>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</si>
  <si>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</si>
  <si>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</si>
  <si>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</si>
  <si>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</si>
  <si>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</si>
  <si>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</si>
  <si>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</si>
  <si>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</si>
  <si>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</si>
  <si>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</si>
  <si>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</si>
  <si>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</si>
  <si>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</si>
  <si>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</si>
  <si>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</si>
  <si>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</si>
  <si>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</si>
  <si>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</si>
  <si>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</si>
  <si>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</si>
  <si>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</si>
  <si>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</si>
  <si>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</si>
  <si>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</si>
  <si>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</si>
  <si>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</si>
  <si>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</si>
  <si>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</si>
  <si>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</si>
  <si>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</si>
  <si>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</si>
  <si>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</si>
  <si>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</si>
  <si>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</si>
  <si>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</si>
  <si>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</si>
  <si>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</si>
  <si>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</si>
  <si>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</si>
  <si>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</si>
  <si>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</si>
  <si>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</si>
  <si>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</si>
  <si>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</si>
  <si>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</si>
  <si>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</si>
  <si>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</si>
  <si>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</si>
  <si>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</si>
  <si>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</si>
  <si>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</si>
  <si>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</si>
  <si>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</si>
  <si>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</si>
  <si>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</si>
  <si>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</si>
  <si>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</si>
  <si>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</si>
  <si>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</si>
  <si>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</si>
  <si>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</si>
  <si>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</si>
  <si>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</si>
  <si>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</si>
  <si>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</si>
  <si>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</si>
  <si>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</si>
  <si>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</si>
  <si>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</si>
  <si>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</si>
  <si>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</si>
  <si>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</si>
  <si>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</si>
  <si>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</si>
  <si>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</si>
  <si>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</si>
  <si>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</si>
  <si>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</si>
  <si>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</si>
  <si>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</si>
  <si>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</si>
  <si>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</si>
  <si>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</si>
  <si>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</si>
  <si>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</si>
  <si>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</si>
  <si>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</si>
  <si>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</si>
  <si>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</si>
  <si>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</si>
  <si>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</si>
  <si>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</si>
  <si>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</si>
  <si>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</si>
  <si>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</si>
  <si>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</si>
  <si>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</si>
  <si>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</si>
  <si>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</si>
  <si>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</si>
  <si>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</si>
  <si>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</si>
  <si>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</si>
  <si>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</si>
  <si>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</si>
  <si>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</si>
  <si>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</si>
  <si>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</si>
  <si>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</si>
  <si>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</si>
  <si>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</si>
  <si>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</si>
  <si>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</si>
  <si>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</si>
  <si>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</si>
  <si>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</si>
  <si>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</si>
  <si>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</si>
  <si>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</si>
  <si>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</si>
  <si>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</si>
  <si>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</si>
  <si>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</si>
  <si>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</si>
  <si>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</si>
  <si>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</si>
  <si>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</si>
  <si>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</si>
  <si>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</si>
  <si>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</si>
  <si>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</si>
  <si>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</si>
  <si>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</si>
  <si>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</si>
  <si>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</si>
  <si>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</si>
  <si>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</si>
  <si>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</si>
  <si>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</si>
  <si>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</si>
  <si>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</si>
  <si>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</si>
  <si>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</si>
  <si>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</si>
  <si>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</si>
  <si>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</si>
  <si>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</si>
  <si>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</si>
  <si>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</si>
  <si>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</si>
  <si>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</si>
  <si>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</si>
  <si>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</si>
  <si>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</si>
  <si>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</si>
  <si>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</si>
  <si>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</si>
  <si>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</si>
  <si>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</si>
  <si>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</si>
  <si>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</si>
  <si>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</si>
  <si>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</si>
  <si>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</si>
  <si>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</si>
  <si>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</si>
  <si>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</si>
  <si>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</si>
  <si>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</si>
  <si>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</si>
  <si>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</si>
  <si>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</si>
  <si>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</si>
  <si>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</si>
  <si>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</si>
  <si>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</si>
  <si>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</si>
  <si>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</si>
  <si>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</si>
  <si>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</si>
  <si>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</si>
  <si>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</si>
  <si>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</si>
  <si>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</si>
  <si>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</si>
  <si>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</si>
  <si>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</si>
  <si>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</si>
  <si>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</si>
  <si>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</si>
  <si>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</si>
  <si>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</si>
  <si>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</si>
  <si>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</si>
  <si>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</si>
  <si>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</si>
  <si>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</si>
  <si>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</si>
  <si>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</si>
  <si>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</si>
  <si>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</si>
  <si>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</si>
  <si>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</si>
  <si>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</si>
  <si>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</si>
  <si>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</si>
  <si>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</si>
  <si>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</si>
  <si>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</si>
  <si>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</si>
  <si>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</si>
  <si>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</si>
  <si>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</si>
  <si>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</si>
  <si>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</si>
  <si>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</si>
  <si>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</si>
  <si>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</si>
  <si>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</si>
  <si>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</si>
  <si>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</si>
  <si>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</si>
  <si>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</si>
  <si>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</si>
  <si>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</si>
  <si>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</si>
  <si>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</si>
  <si>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</si>
  <si>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</si>
  <si>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</si>
  <si>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</si>
  <si>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</si>
  <si>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</si>
  <si>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</si>
  <si>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</si>
  <si>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</si>
  <si>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</si>
  <si>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</si>
  <si>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</si>
  <si>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</si>
  <si>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</si>
  <si>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</si>
  <si>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</si>
  <si>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</si>
  <si>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</si>
  <si>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</si>
  <si>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</si>
  <si>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</si>
  <si>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</si>
  <si>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</si>
  <si>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</si>
  <si>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</si>
  <si>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</si>
  <si>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</si>
  <si>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</si>
  <si>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</si>
  <si>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</si>
  <si>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</si>
  <si>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</si>
  <si>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</si>
  <si>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</si>
  <si>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</si>
  <si>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</si>
  <si>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</si>
  <si>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</si>
  <si>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</si>
  <si>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</si>
  <si>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</si>
  <si>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</si>
  <si>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</si>
  <si>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</si>
  <si>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</si>
  <si>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</si>
  <si>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</si>
  <si>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</si>
  <si>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</si>
  <si>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</si>
  <si>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</si>
  <si>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</si>
  <si>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</si>
  <si>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</si>
  <si>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</si>
  <si>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</si>
  <si>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</si>
  <si>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</si>
  <si>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</si>
  <si>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</si>
  <si>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</si>
  <si>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</si>
  <si>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</si>
  <si>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</si>
  <si>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</si>
  <si>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</si>
  <si>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</si>
  <si>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</si>
  <si>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</si>
  <si>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</si>
  <si>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</si>
  <si>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</si>
  <si>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</si>
  <si>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</si>
  <si>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</si>
  <si>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</si>
  <si>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</si>
  <si>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</si>
  <si>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</si>
  <si>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</si>
  <si>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</si>
  <si>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</si>
  <si>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</si>
  <si>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</si>
  <si>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</si>
  <si>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</si>
  <si>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</si>
  <si>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</si>
  <si>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</si>
  <si>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</si>
  <si>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</si>
  <si>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</si>
  <si>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</si>
  <si>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</si>
  <si>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</si>
  <si>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</si>
  <si>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</si>
  <si>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</si>
  <si>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</si>
  <si>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</si>
  <si>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</si>
  <si>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</si>
  <si>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</si>
  <si>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</si>
  <si>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</si>
  <si>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</si>
  <si>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</si>
  <si>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</si>
  <si>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</si>
  <si>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</si>
  <si>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</si>
  <si>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</si>
  <si>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</si>
  <si>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</si>
  <si>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</si>
  <si>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</si>
  <si>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</si>
  <si>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</si>
  <si>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</si>
  <si>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</si>
  <si>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</si>
  <si>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</si>
  <si>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</si>
  <si>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</si>
  <si>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</si>
  <si>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</si>
  <si>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</si>
  <si>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</si>
  <si>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</si>
  <si>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</si>
  <si>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</si>
  <si>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</si>
  <si>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</si>
  <si>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</si>
  <si>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</si>
  <si>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</si>
  <si>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</si>
  <si>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</si>
  <si>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</si>
  <si>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</si>
  <si>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</si>
  <si>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</si>
  <si>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</si>
  <si>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</si>
  <si>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</si>
  <si>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</si>
  <si>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</si>
  <si>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</si>
  <si>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</si>
  <si>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</si>
  <si>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</si>
  <si>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</si>
  <si>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</si>
  <si>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</si>
  <si>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</si>
  <si>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</si>
  <si>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</si>
  <si>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</si>
  <si>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</si>
  <si>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</si>
  <si>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</si>
  <si>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</si>
  <si>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</si>
  <si>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</si>
  <si>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</si>
  <si>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</si>
  <si>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</si>
  <si>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</si>
  <si>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</si>
  <si>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</si>
  <si>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</si>
  <si>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</si>
  <si>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</si>
  <si>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</si>
  <si>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</si>
  <si>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</si>
  <si>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</si>
  <si>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</si>
  <si>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</si>
  <si>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</si>
  <si>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</si>
  <si>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</si>
  <si>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</si>
  <si>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</si>
  <si>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</si>
  <si>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</si>
  <si>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</si>
  <si>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</si>
  <si>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</si>
  <si>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</si>
  <si>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</si>
  <si>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</si>
  <si>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</si>
  <si>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</si>
  <si>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</si>
  <si>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</si>
  <si>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</si>
  <si>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</si>
  <si>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</si>
  <si>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</si>
  <si>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</si>
  <si>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</si>
  <si>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</si>
  <si>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</si>
  <si>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</si>
  <si>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</si>
  <si>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</si>
  <si>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</si>
  <si>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</si>
  <si>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</si>
  <si>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</si>
  <si>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</si>
  <si>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</si>
  <si>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</si>
  <si>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</si>
  <si>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</si>
  <si>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</si>
  <si>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</si>
  <si>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</si>
  <si>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</si>
  <si>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</si>
  <si>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</si>
  <si>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</si>
  <si>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</si>
  <si>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</si>
  <si>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</si>
  <si>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</si>
  <si>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</si>
  <si>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</si>
  <si>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</si>
  <si>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</si>
  <si>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</si>
  <si>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</si>
  <si>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</si>
  <si>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</si>
  <si>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</si>
  <si>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</si>
  <si>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</si>
  <si>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</si>
  <si>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</si>
  <si>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</si>
  <si>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</si>
  <si>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</si>
  <si>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</si>
  <si>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</si>
  <si>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</si>
  <si>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</si>
  <si>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</si>
  <si>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</si>
  <si>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</si>
  <si>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</si>
  <si>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</si>
  <si>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</si>
  <si>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</si>
  <si>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</si>
  <si>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</si>
  <si>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</si>
  <si>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</si>
  <si>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</si>
  <si>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</si>
  <si>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</si>
  <si>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</si>
  <si>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</si>
  <si>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</si>
  <si>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</si>
  <si>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</si>
  <si>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</si>
  <si>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</si>
  <si>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</si>
  <si>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</si>
  <si>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</si>
  <si>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</si>
  <si>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</si>
  <si>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</si>
  <si>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</si>
  <si>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</si>
  <si>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</si>
  <si>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</si>
  <si>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</si>
  <si>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</si>
  <si>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</si>
  <si>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</si>
  <si>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</si>
  <si>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</si>
  <si>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</si>
  <si>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</si>
  <si>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</si>
  <si>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</si>
  <si>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</si>
  <si>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</si>
  <si>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</si>
  <si>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</si>
  <si>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</si>
  <si>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</si>
  <si>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</si>
  <si>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</si>
  <si>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</si>
  <si>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</si>
  <si>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</si>
  <si>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</si>
  <si>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</si>
  <si>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</si>
  <si>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</si>
  <si>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</si>
  <si>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</si>
  <si>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</si>
  <si>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</si>
  <si>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</si>
  <si>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</si>
  <si>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</si>
  <si>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</si>
  <si>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</si>
  <si>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</si>
  <si>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</si>
  <si>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</si>
  <si>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</si>
  <si>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</si>
  <si>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</si>
  <si>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</si>
  <si>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</si>
  <si>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</si>
  <si>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</si>
  <si>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</si>
  <si>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</si>
  <si>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</si>
  <si>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</si>
  <si>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</si>
  <si>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</si>
  <si>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</si>
  <si>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</si>
  <si>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</si>
  <si>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</si>
  <si>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</si>
  <si>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</si>
  <si>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</si>
  <si>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</si>
  <si>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</si>
  <si>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</si>
  <si>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</si>
  <si>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</si>
  <si>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</si>
  <si>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</si>
  <si>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</si>
  <si>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</si>
  <si>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</si>
  <si>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</si>
  <si>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</si>
  <si>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</si>
  <si>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</si>
  <si>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</si>
  <si>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</si>
  <si>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</si>
  <si>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</si>
  <si>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</si>
  <si>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</si>
  <si>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</si>
  <si>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</si>
  <si>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</si>
  <si>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</si>
  <si>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</si>
  <si>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</si>
  <si>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</si>
  <si>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</si>
  <si>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</si>
  <si>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</si>
  <si>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</si>
  <si>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</si>
  <si>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</si>
  <si>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</si>
  <si>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</si>
  <si>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</si>
  <si>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</si>
  <si>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</si>
  <si>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</si>
  <si>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</si>
  <si>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</si>
  <si>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</si>
  <si>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</si>
  <si>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</si>
  <si>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</si>
  <si>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</si>
  <si>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</si>
  <si>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</si>
  <si>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</si>
  <si>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</si>
  <si>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</si>
  <si>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</si>
  <si>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</si>
  <si>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</si>
  <si>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</si>
  <si>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</si>
  <si>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</si>
  <si>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</si>
  <si>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</si>
  <si>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</si>
  <si>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</si>
  <si>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</si>
  <si>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</si>
  <si>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</si>
  <si>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</si>
  <si>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</si>
  <si>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</si>
  <si>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</si>
  <si>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</si>
  <si>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</si>
  <si>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</si>
  <si>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</si>
  <si>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</si>
  <si>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</si>
  <si>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</si>
  <si>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</si>
  <si>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</si>
  <si>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</si>
  <si>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</si>
  <si>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</si>
  <si>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</si>
  <si>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</si>
  <si>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</si>
  <si>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</si>
  <si>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</si>
  <si>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</si>
  <si>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</si>
  <si>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</si>
  <si>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</si>
  <si>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</si>
  <si>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</si>
  <si>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</si>
  <si>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</si>
  <si>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</si>
  <si>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</si>
  <si>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</si>
  <si>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</si>
  <si>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</si>
  <si>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</si>
  <si>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</si>
  <si>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</si>
  <si>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</si>
  <si>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</si>
  <si>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</si>
  <si>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</si>
  <si>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</si>
  <si>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</si>
  <si>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</si>
  <si>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</si>
  <si>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</si>
  <si>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</si>
  <si>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</si>
  <si>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</si>
  <si>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</si>
  <si>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</si>
  <si>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</si>
  <si>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</si>
  <si>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</si>
  <si>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</si>
  <si>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</si>
  <si>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</si>
  <si>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</si>
  <si>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</si>
  <si>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</si>
  <si>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</si>
  <si>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</si>
  <si>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</si>
  <si>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</si>
  <si>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</si>
  <si>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</si>
  <si>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</si>
  <si>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</si>
  <si>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</si>
  <si>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</si>
  <si>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</si>
  <si>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</si>
  <si>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</si>
  <si>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</si>
  <si>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</si>
  <si>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</si>
  <si>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</si>
  <si>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</si>
  <si>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</si>
  <si>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</si>
  <si>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</si>
  <si>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</si>
  <si>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</si>
  <si>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</si>
  <si>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</si>
  <si>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</si>
  <si>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</si>
  <si>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</si>
  <si>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</si>
  <si>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</si>
  <si>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</si>
  <si>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</si>
  <si>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</si>
  <si>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</si>
  <si>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</si>
  <si>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</si>
  <si>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</si>
  <si>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</si>
  <si>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</si>
  <si>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</si>
  <si>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</si>
  <si>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</si>
  <si>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</si>
  <si>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</si>
  <si>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</si>
  <si>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</si>
  <si>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</si>
  <si>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</si>
  <si>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</si>
  <si>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</si>
  <si>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</si>
  <si>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</si>
  <si>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</si>
  <si>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</si>
  <si>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</si>
  <si>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</si>
  <si>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</si>
  <si>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</si>
  <si>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</si>
  <si>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</si>
  <si>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</si>
  <si>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</si>
  <si>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</si>
  <si>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</si>
  <si>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</si>
  <si>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</si>
  <si>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</si>
  <si>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</si>
  <si>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</si>
  <si>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</si>
  <si>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</si>
  <si>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</si>
  <si>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</si>
  <si>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</si>
  <si>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</si>
  <si>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</si>
  <si>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</si>
  <si>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</si>
  <si>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</si>
  <si>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</si>
  <si>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</si>
  <si>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</si>
  <si>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</si>
  <si>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</si>
  <si>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</si>
  <si>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</si>
  <si>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</si>
  <si>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</si>
  <si>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</si>
  <si>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</si>
  <si>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</si>
  <si>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</si>
  <si>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</si>
  <si>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</si>
  <si>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</si>
  <si>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</si>
  <si>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</si>
  <si>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</si>
  <si>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</si>
  <si>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</si>
  <si>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</si>
  <si>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</si>
  <si>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</si>
  <si>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</si>
  <si>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</si>
  <si>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</si>
  <si>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</si>
  <si>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</si>
  <si>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</si>
  <si>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</si>
  <si>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</si>
  <si>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</si>
  <si>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</si>
  <si>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</si>
  <si>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</si>
  <si>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</si>
  <si>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</si>
  <si>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</si>
  <si>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</si>
  <si>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</si>
  <si>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</si>
  <si>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</si>
  <si>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</si>
  <si>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</si>
  <si>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</si>
  <si>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</si>
  <si>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</si>
  <si>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</si>
  <si>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</si>
  <si>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</si>
  <si>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</si>
  <si>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</si>
  <si>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</si>
  <si>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</si>
  <si>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</si>
  <si>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</si>
  <si>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</si>
  <si>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</si>
  <si>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</si>
  <si>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</si>
  <si>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</si>
  <si>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</si>
  <si>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</si>
  <si>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</si>
  <si>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</si>
  <si>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</si>
  <si>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</si>
  <si>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</si>
  <si>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</si>
  <si>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</si>
  <si>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</si>
  <si>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</si>
  <si>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</si>
  <si>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</si>
  <si>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</si>
  <si>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</si>
  <si>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</si>
  <si>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</si>
  <si>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</si>
  <si>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</si>
  <si>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</si>
  <si>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</si>
  <si>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</si>
  <si>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</si>
  <si>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</si>
  <si>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</si>
  <si>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</si>
  <si>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</si>
  <si>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</si>
  <si>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</si>
  <si>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</si>
  <si>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</si>
  <si>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</si>
  <si>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</si>
  <si>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</si>
  <si>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</si>
  <si>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</si>
  <si>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</si>
  <si>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</si>
  <si>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</si>
  <si>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</si>
  <si>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</si>
  <si>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</si>
  <si>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</si>
  <si>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</si>
  <si>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</si>
  <si>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</si>
  <si>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</si>
  <si>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</si>
  <si>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</si>
  <si>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</si>
  <si>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</si>
  <si>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</si>
  <si>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</si>
  <si>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</si>
  <si>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</si>
  <si>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</si>
  <si>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</si>
  <si>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</si>
  <si>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</si>
  <si>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</si>
  <si>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</si>
  <si>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</si>
  <si>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</si>
  <si>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</si>
  <si>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</si>
  <si>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</si>
  <si>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</si>
  <si>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</si>
  <si>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</si>
  <si>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</si>
  <si>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</si>
  <si>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</si>
  <si>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</si>
  <si>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</si>
  <si>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</si>
  <si>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</si>
  <si>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</si>
  <si>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</si>
  <si>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</si>
  <si>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</si>
  <si>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</si>
  <si>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</si>
  <si>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</si>
  <si>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</si>
  <si>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</si>
  <si>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</si>
  <si>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</si>
  <si>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</si>
  <si>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</si>
  <si>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</si>
  <si>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</si>
  <si>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</si>
  <si>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</si>
  <si>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</si>
  <si>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</si>
  <si>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</si>
  <si>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</si>
  <si>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</si>
  <si>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</si>
  <si>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</si>
  <si>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</si>
  <si>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</si>
  <si>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</si>
  <si>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</si>
  <si>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</si>
  <si>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</si>
  <si>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</si>
  <si>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</si>
  <si>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</si>
  <si>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</si>
  <si>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</si>
  <si>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</si>
  <si>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</si>
  <si>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</si>
  <si>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</si>
  <si>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</si>
  <si>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</si>
  <si>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</si>
  <si>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</si>
  <si>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</si>
  <si>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</si>
  <si>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</si>
  <si>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</si>
  <si>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</si>
  <si>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</si>
  <si>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</si>
  <si>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</si>
  <si>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</si>
  <si>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</si>
  <si>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</si>
  <si>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</si>
  <si>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</si>
  <si>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</si>
  <si>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</si>
  <si>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</si>
  <si>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</si>
  <si>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</si>
  <si>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</si>
  <si>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</si>
  <si>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</si>
  <si>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</si>
  <si>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</si>
  <si>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</si>
  <si>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</si>
  <si>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</si>
  <si>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</si>
  <si>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</si>
  <si>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</si>
  <si>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</si>
  <si>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</si>
  <si>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</si>
  <si>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</si>
  <si>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</si>
  <si>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</si>
  <si>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</si>
  <si>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</si>
  <si>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</si>
  <si>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</si>
  <si>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</si>
  <si>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</si>
  <si>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</si>
  <si>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</si>
  <si>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</si>
  <si>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</si>
  <si>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</si>
  <si>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</si>
  <si>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</si>
  <si>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</si>
  <si>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</si>
  <si>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</si>
  <si>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</si>
  <si>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</si>
  <si>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</si>
  <si>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</si>
  <si>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</si>
  <si>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</si>
  <si>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</si>
  <si>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</si>
  <si>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</si>
  <si>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</si>
  <si>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</si>
  <si>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</si>
  <si>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</si>
  <si>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</si>
  <si>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</si>
  <si>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</si>
  <si>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</si>
  <si>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</si>
  <si>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</si>
  <si>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</si>
  <si>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</si>
  <si>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</si>
  <si>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</si>
  <si>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</si>
  <si>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</si>
  <si>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</si>
  <si>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</si>
  <si>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</si>
  <si>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</si>
  <si>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</si>
  <si>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</si>
  <si>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</si>
  <si>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</si>
  <si>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</si>
  <si>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</si>
  <si>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</si>
  <si>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</si>
  <si>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</si>
  <si>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</si>
  <si>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</si>
  <si>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</si>
  <si>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</si>
  <si>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</si>
  <si>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</si>
  <si>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</si>
  <si>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</si>
  <si>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</si>
  <si>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</si>
  <si>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</si>
  <si>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</si>
  <si>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</si>
  <si>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</si>
  <si>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</si>
  <si>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</si>
  <si>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</si>
  <si>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</si>
  <si>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</si>
  <si>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</si>
  <si>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</si>
  <si>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</si>
  <si>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</si>
  <si>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</si>
  <si>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</si>
  <si>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</si>
  <si>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</si>
  <si>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</si>
  <si>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</si>
  <si>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</si>
  <si>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</si>
  <si>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</si>
  <si>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</si>
  <si>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</si>
  <si>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</si>
  <si>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</si>
  <si>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</si>
  <si>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</si>
  <si>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</si>
  <si>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</si>
  <si>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</si>
  <si>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</si>
  <si>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</si>
  <si>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</si>
  <si>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</si>
  <si>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</si>
  <si>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</si>
  <si>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</si>
  <si>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</si>
  <si>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</si>
  <si>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</si>
  <si>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</si>
  <si>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</si>
  <si>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</si>
  <si>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</si>
  <si>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</si>
  <si>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</si>
  <si>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</si>
  <si>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</si>
  <si>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</si>
  <si>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</si>
  <si>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</si>
  <si>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</si>
  <si>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</si>
  <si>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</si>
  <si>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</si>
  <si>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</si>
  <si>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</si>
  <si>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</si>
  <si>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</si>
  <si>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</si>
  <si>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</si>
  <si>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</si>
  <si>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</si>
  <si>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</si>
  <si>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</si>
  <si>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</si>
  <si>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</si>
  <si>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</si>
  <si>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</si>
  <si>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</si>
  <si>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</si>
  <si>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</si>
  <si>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</si>
  <si>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</si>
  <si>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</si>
  <si>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</si>
  <si>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</si>
  <si>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</si>
  <si>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</si>
  <si>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</si>
  <si>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</si>
  <si>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</si>
  <si>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</si>
  <si>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</si>
  <si>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</si>
  <si>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</si>
  <si>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</si>
  <si>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</si>
  <si>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</si>
  <si>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</si>
  <si>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</si>
  <si>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</si>
  <si>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</si>
  <si>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</si>
  <si>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</si>
  <si>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</si>
  <si>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</si>
  <si>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</si>
  <si>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</si>
  <si>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</si>
  <si>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</si>
  <si>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</si>
  <si>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</si>
  <si>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</si>
  <si>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</si>
  <si>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</si>
  <si>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</si>
  <si>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</si>
  <si>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</si>
  <si>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</si>
  <si>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</si>
  <si>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</si>
  <si>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</si>
  <si>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</si>
  <si>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</si>
  <si>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</si>
  <si>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</si>
  <si>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</si>
  <si>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</si>
  <si>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</si>
  <si>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</si>
  <si>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</si>
  <si>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</si>
  <si>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</si>
  <si>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</si>
  <si>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</si>
  <si>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</si>
  <si>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</si>
  <si>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</si>
  <si>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</si>
  <si>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</si>
  <si>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</si>
  <si>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</si>
  <si>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</si>
  <si>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</si>
  <si>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</si>
  <si>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</si>
  <si>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</si>
  <si>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</si>
  <si>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</si>
  <si>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</si>
  <si>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</si>
  <si>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</si>
  <si>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</si>
  <si>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</si>
  <si>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</si>
  <si>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</si>
  <si>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</si>
  <si>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</si>
  <si>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</si>
  <si>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</si>
  <si>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</si>
  <si>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</si>
  <si>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</si>
  <si>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</si>
  <si>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</si>
  <si>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</si>
  <si>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</si>
  <si>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</si>
  <si>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</si>
  <si>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</si>
  <si>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</si>
  <si>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</si>
  <si>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</si>
  <si>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</si>
  <si>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</si>
  <si>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</si>
  <si>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</si>
  <si>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</si>
  <si>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</si>
  <si>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</si>
  <si>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</si>
  <si>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</si>
  <si>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</si>
  <si>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</si>
  <si>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</si>
  <si>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</si>
  <si>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</si>
  <si>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</si>
  <si>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</si>
  <si>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</si>
  <si>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</si>
  <si>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</si>
  <si>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</si>
  <si>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</si>
  <si>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</si>
  <si>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</si>
  <si>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</si>
  <si>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</si>
  <si>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</si>
  <si>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</si>
  <si>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</si>
  <si>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</si>
  <si>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</si>
  <si>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</si>
  <si>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</si>
  <si>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</si>
  <si>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</si>
  <si>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</si>
  <si>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</si>
  <si>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</si>
  <si>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</si>
  <si>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</si>
  <si>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</si>
  <si>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</si>
  <si>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</si>
  <si>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</si>
  <si>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</si>
  <si>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</si>
  <si>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</si>
  <si>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</si>
  <si>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</si>
  <si>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</si>
  <si>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</si>
  <si>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</si>
  <si>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</si>
  <si>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</si>
  <si>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</si>
  <si>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</si>
  <si>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</si>
  <si>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</si>
  <si>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</si>
  <si>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</si>
  <si>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</si>
  <si>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</si>
  <si>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</si>
  <si>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</si>
  <si>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</si>
  <si>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</si>
  <si>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</si>
  <si>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</si>
  <si>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</si>
  <si>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</si>
  <si>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</si>
  <si>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</si>
  <si>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</si>
  <si>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</si>
  <si>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</si>
  <si>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</si>
  <si>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</si>
  <si>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</si>
  <si>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</si>
  <si>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</si>
  <si>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</si>
  <si>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</si>
  <si>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</si>
  <si>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</si>
  <si>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</si>
  <si>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</si>
  <si>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</si>
  <si>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</si>
  <si>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</si>
  <si>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</si>
  <si>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</si>
  <si>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</si>
  <si>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</si>
  <si>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</si>
  <si>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</si>
  <si>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</si>
  <si>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</si>
  <si>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</si>
  <si>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</si>
  <si>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</si>
  <si>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</si>
  <si>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</si>
  <si>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</si>
  <si>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</si>
  <si>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</si>
  <si>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</si>
  <si>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</si>
  <si>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</si>
  <si>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</si>
  <si>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</si>
  <si>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</si>
  <si>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</si>
  <si>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</si>
  <si>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</si>
  <si>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</si>
  <si>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</si>
  <si>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</si>
  <si>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</si>
  <si>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</si>
  <si>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</si>
  <si>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</si>
  <si>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</si>
  <si>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</si>
  <si>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</si>
  <si>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</si>
  <si>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</si>
  <si>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</si>
  <si>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</si>
  <si>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</si>
  <si>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</si>
  <si>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</si>
  <si>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</si>
  <si>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</si>
  <si>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</si>
  <si>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</si>
  <si>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</si>
  <si>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</si>
  <si>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</si>
  <si>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</si>
  <si>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</si>
  <si>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</si>
  <si>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</si>
  <si>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</si>
  <si>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</si>
  <si>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</si>
  <si>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</si>
  <si>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</si>
  <si>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</si>
  <si>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</si>
  <si>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</si>
  <si>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</si>
  <si>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</si>
  <si>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</si>
  <si>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</si>
  <si>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</si>
  <si>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</si>
  <si>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</si>
  <si>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</si>
  <si>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</si>
  <si>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</si>
  <si>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</si>
  <si>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</si>
  <si>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</si>
  <si>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</si>
  <si>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</si>
  <si>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</si>
  <si>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</si>
  <si>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</si>
  <si>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</si>
  <si>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</si>
  <si>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</si>
  <si>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</si>
  <si>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</si>
  <si>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</si>
  <si>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</si>
  <si>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</si>
  <si>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</si>
  <si>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</si>
  <si>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</si>
  <si>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</si>
  <si>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</si>
  <si>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</si>
  <si>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</si>
  <si>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</si>
  <si>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</si>
  <si>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</si>
  <si>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</si>
  <si>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</si>
  <si>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</si>
  <si>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</si>
  <si>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</si>
  <si>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</si>
  <si>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</si>
  <si>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</si>
  <si>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</si>
  <si>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</si>
  <si>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</si>
  <si>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</si>
  <si>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</si>
  <si>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</si>
  <si>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</si>
  <si>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</si>
  <si>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</si>
  <si>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</si>
  <si>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</si>
  <si>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</si>
  <si>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</si>
  <si>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</si>
  <si>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</si>
  <si>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</si>
  <si>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</si>
  <si>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</si>
  <si>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</si>
  <si>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</si>
  <si>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</si>
  <si>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</si>
  <si>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</si>
  <si>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</si>
  <si>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</si>
  <si>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</si>
  <si>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</si>
  <si>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</si>
  <si>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</si>
  <si>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</si>
  <si>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</si>
  <si>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</si>
  <si>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</si>
  <si>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</si>
  <si>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</si>
  <si>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</si>
  <si>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</si>
  <si>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</si>
  <si>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</si>
  <si>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</si>
  <si>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</si>
  <si>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</si>
  <si>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</si>
  <si>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</si>
  <si>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</si>
  <si>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</si>
  <si>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</si>
  <si>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</si>
  <si>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</si>
  <si>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</si>
  <si>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</si>
  <si>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</si>
  <si>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</si>
  <si>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</si>
  <si>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</si>
  <si>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</si>
  <si>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</si>
  <si>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</si>
  <si>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</si>
  <si>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</si>
  <si>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</si>
  <si>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</si>
  <si>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</si>
  <si>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</si>
  <si>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</si>
  <si>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</si>
  <si>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</si>
  <si>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</si>
  <si>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</si>
  <si>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</si>
  <si>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</si>
  <si>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</si>
  <si>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</si>
  <si>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</si>
  <si>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</si>
  <si>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</si>
  <si>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</si>
  <si>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</si>
  <si>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</si>
  <si>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</si>
  <si>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</si>
  <si>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</si>
  <si>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</si>
  <si>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</si>
  <si>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</si>
  <si>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</si>
  <si>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</si>
  <si>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</si>
  <si>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</si>
  <si>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</si>
  <si>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</si>
  <si>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</si>
  <si>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</si>
  <si>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</si>
  <si>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</si>
  <si>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</si>
  <si>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</si>
  <si>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</si>
  <si>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</si>
  <si>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</si>
  <si>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</si>
  <si>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</si>
  <si>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</si>
  <si>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</si>
  <si>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</si>
  <si>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</si>
  <si>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</si>
  <si>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</si>
  <si>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</si>
  <si>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</si>
  <si>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</si>
  <si>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</si>
  <si>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</si>
  <si>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</si>
  <si>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</si>
  <si>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</si>
  <si>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</si>
  <si>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</si>
  <si>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</si>
  <si>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</si>
  <si>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</si>
  <si>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</si>
  <si>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</si>
  <si>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</si>
  <si>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</si>
  <si>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</si>
  <si>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</si>
  <si>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</si>
  <si>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</si>
  <si>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</si>
  <si>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</si>
  <si>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</si>
  <si>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</si>
  <si>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</si>
  <si>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</si>
  <si>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</si>
  <si>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</si>
  <si>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</si>
  <si>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</si>
  <si>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</si>
  <si>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</si>
  <si>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</si>
  <si>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</si>
  <si>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</si>
  <si>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</si>
  <si>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</si>
  <si>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</si>
  <si>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</si>
  <si>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</si>
  <si>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</si>
  <si>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</si>
  <si>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</si>
  <si>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</si>
  <si>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</si>
  <si>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</si>
  <si>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</si>
  <si>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</si>
  <si>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</si>
  <si>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</si>
  <si>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</si>
  <si>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</si>
  <si>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</si>
  <si>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</si>
  <si>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</si>
  <si>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</si>
  <si>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</si>
  <si>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</si>
  <si>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</si>
  <si>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</si>
  <si>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</si>
  <si>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</si>
  <si>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</si>
  <si>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</si>
  <si>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</si>
  <si>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</si>
  <si>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</si>
  <si>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</si>
  <si>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</si>
  <si>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</si>
  <si>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</si>
  <si>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</si>
  <si>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</si>
  <si>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</si>
  <si>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</si>
  <si>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</si>
  <si>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</si>
  <si>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</si>
  <si>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</si>
  <si>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</si>
  <si>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</si>
  <si>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</si>
  <si>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</si>
  <si>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</si>
  <si>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</si>
  <si>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</si>
  <si>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</si>
  <si>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</si>
  <si>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</si>
  <si>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</si>
  <si>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</si>
  <si>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</si>
  <si>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</si>
  <si>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</si>
  <si>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</si>
  <si>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</si>
  <si>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</si>
  <si>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</si>
  <si>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</si>
  <si>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</si>
  <si>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</si>
  <si>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</si>
  <si>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</si>
  <si>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</si>
  <si>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</si>
  <si>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</si>
  <si>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</si>
  <si>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</si>
  <si>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</si>
  <si>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</si>
  <si>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</si>
  <si>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</si>
  <si>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</si>
  <si>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</si>
  <si>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</si>
  <si>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</si>
  <si>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</si>
  <si>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</si>
  <si>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</si>
  <si>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</si>
  <si>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</si>
  <si>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</si>
  <si>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</si>
  <si>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</si>
  <si>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</si>
  <si>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</si>
  <si>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</si>
  <si>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</si>
  <si>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</si>
  <si>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</si>
  <si>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</si>
  <si>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</si>
  <si>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</si>
  <si>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</si>
  <si>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</si>
  <si>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</si>
  <si>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</si>
  <si>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</si>
  <si>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</si>
  <si>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</si>
  <si>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</si>
  <si>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</si>
  <si>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</si>
  <si>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</si>
  <si>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</si>
  <si>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</si>
  <si>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</si>
  <si>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</si>
  <si>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</si>
  <si>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</si>
  <si>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</si>
  <si>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</si>
  <si>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</si>
  <si>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</si>
  <si>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</si>
  <si>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</si>
  <si>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</si>
  <si>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</si>
  <si>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</si>
  <si>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</si>
  <si>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</si>
  <si>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</si>
  <si>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</si>
  <si>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</si>
  <si>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</si>
  <si>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</si>
  <si>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</si>
  <si>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</si>
  <si>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</si>
  <si>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</si>
  <si>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</si>
  <si>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</si>
  <si>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</si>
  <si>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</si>
  <si>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</si>
  <si>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</si>
  <si>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</si>
  <si>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</si>
  <si>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</si>
  <si>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</si>
  <si>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</si>
  <si>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</si>
  <si>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</si>
  <si>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</si>
  <si>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</si>
  <si>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</si>
  <si>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</si>
  <si>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</si>
  <si>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</si>
  <si>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</si>
  <si>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</si>
  <si>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</si>
  <si>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</si>
  <si>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</si>
  <si>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</si>
  <si>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</si>
  <si>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</si>
  <si>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</si>
  <si>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</si>
  <si>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</si>
  <si>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</si>
  <si>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</si>
  <si>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</si>
  <si>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</si>
  <si>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</si>
  <si>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</si>
  <si>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</si>
  <si>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</si>
  <si>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</si>
  <si>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</si>
  <si>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</si>
  <si>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</si>
  <si>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</si>
  <si>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</si>
  <si>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</si>
  <si>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</si>
  <si>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</si>
  <si>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</si>
  <si>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</si>
  <si>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</si>
  <si>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</si>
  <si>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</si>
  <si>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</si>
  <si>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</si>
  <si>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</si>
  <si>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</si>
  <si>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</si>
  <si>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</si>
  <si>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</si>
  <si>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</si>
  <si>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</si>
  <si>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</si>
  <si>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</si>
  <si>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</si>
  <si>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</si>
  <si>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</si>
  <si>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</si>
  <si>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</si>
  <si>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</si>
  <si>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</si>
  <si>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</si>
  <si>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</si>
  <si>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</si>
  <si>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</si>
  <si>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</si>
  <si>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</si>
  <si>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</si>
  <si>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</si>
  <si>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</si>
  <si>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</si>
  <si>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</si>
  <si>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</si>
  <si>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</si>
  <si>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</si>
  <si>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</si>
  <si>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</si>
  <si>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</si>
  <si>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</si>
  <si>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</si>
  <si>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</si>
  <si>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</si>
  <si>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</si>
  <si>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</si>
  <si>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</si>
  <si>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</si>
  <si>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</si>
  <si>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</si>
  <si>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</si>
  <si>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</si>
  <si>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</si>
  <si>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</si>
  <si>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</si>
  <si>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</si>
  <si>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</si>
  <si>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</si>
  <si>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</si>
  <si>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</si>
  <si>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</si>
  <si>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</si>
  <si>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</si>
  <si>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</si>
  <si>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</si>
  <si>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</si>
  <si>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</si>
  <si>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</si>
  <si>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</si>
  <si>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</si>
  <si>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</si>
  <si>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</si>
  <si>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</si>
  <si>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</si>
  <si>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</si>
  <si>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</si>
  <si>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</si>
  <si>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</si>
  <si>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</si>
  <si>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</si>
  <si>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</si>
  <si>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</si>
  <si>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</si>
  <si>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</si>
  <si>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</si>
  <si>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</si>
  <si>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</si>
  <si>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</si>
  <si>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</si>
  <si>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</si>
  <si>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</si>
  <si>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</si>
  <si>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</si>
  <si>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</si>
  <si>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</si>
  <si>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</si>
  <si>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</si>
  <si>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</si>
  <si>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</si>
  <si>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</si>
  <si>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</si>
  <si>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</si>
  <si>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</si>
  <si>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</si>
  <si>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</si>
  <si>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</si>
  <si>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</si>
  <si>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</si>
  <si>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</si>
  <si>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</si>
  <si>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</si>
  <si>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</si>
  <si>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</si>
  <si>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</si>
  <si>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</si>
  <si>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</si>
  <si>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</si>
  <si>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</si>
  <si>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</si>
  <si>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</si>
  <si>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</si>
  <si>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</si>
  <si>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</si>
  <si>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</si>
  <si>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</si>
  <si>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</si>
  <si>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</si>
  <si>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</si>
  <si>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</si>
  <si>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</si>
  <si>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</si>
  <si>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</si>
  <si>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</si>
  <si>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</si>
  <si>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</si>
  <si>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</si>
  <si>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</si>
  <si>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</si>
  <si>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</si>
  <si>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</si>
  <si>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</si>
  <si>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</si>
  <si>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</si>
  <si>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</si>
  <si>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</si>
  <si>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</si>
  <si>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</si>
  <si>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</si>
  <si>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</si>
  <si>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</si>
  <si>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</si>
  <si>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</si>
  <si>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</si>
  <si>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</si>
  <si>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</si>
  <si>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</si>
  <si>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</si>
  <si>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</si>
  <si>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</si>
  <si>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</si>
  <si>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</si>
  <si>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</si>
  <si>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</si>
  <si>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</si>
  <si>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</si>
  <si>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</si>
  <si>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</si>
  <si>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</si>
  <si>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</si>
  <si>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</si>
  <si>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</si>
  <si>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</si>
  <si>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</si>
  <si>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</si>
  <si>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</si>
  <si>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</si>
  <si>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</si>
  <si>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</si>
  <si>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</si>
  <si>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</si>
  <si>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</si>
  <si>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</si>
  <si>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</si>
  <si>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</si>
  <si>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</si>
  <si>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</si>
  <si>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</si>
  <si>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</si>
  <si>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</si>
  <si>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</si>
  <si>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</si>
  <si>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</si>
  <si>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</si>
  <si>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</si>
  <si>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</si>
  <si>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</si>
  <si>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</si>
  <si>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</si>
  <si>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</si>
  <si>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</si>
  <si>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</si>
  <si>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</si>
  <si>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</si>
  <si>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</si>
  <si>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</si>
  <si>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</si>
  <si>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</si>
  <si>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</si>
  <si>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</si>
  <si>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</si>
  <si>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</si>
  <si>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</si>
  <si>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</si>
  <si>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</si>
  <si>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</si>
  <si>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</si>
  <si>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</si>
  <si>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</si>
  <si>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</si>
  <si>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</si>
  <si>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</si>
  <si>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</si>
  <si>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</si>
  <si>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</si>
  <si>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</si>
  <si>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</si>
  <si>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</si>
  <si>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</si>
  <si>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</si>
  <si>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</si>
  <si>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</si>
  <si>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</si>
  <si>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</si>
  <si>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</si>
  <si>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</si>
  <si>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</si>
  <si>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</si>
  <si>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</si>
  <si>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</si>
  <si>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</si>
  <si>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</si>
  <si>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</si>
  <si>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</si>
  <si>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</si>
  <si>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</si>
  <si>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</si>
  <si>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</si>
  <si>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</si>
  <si>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</si>
  <si>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</si>
  <si>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</si>
  <si>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</si>
  <si>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</si>
  <si>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</si>
  <si>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</si>
  <si>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</si>
  <si>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</si>
  <si>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</si>
  <si>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</si>
  <si>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</si>
  <si>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</si>
  <si>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</si>
  <si>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</si>
  <si>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</si>
  <si>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</si>
  <si>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</si>
  <si>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</si>
  <si>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</si>
  <si>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</si>
  <si>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</si>
  <si>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</si>
  <si>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</si>
  <si>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</si>
  <si>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</si>
  <si>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</si>
  <si>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</si>
  <si>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</si>
  <si>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</si>
  <si>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</si>
  <si>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</si>
  <si>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</si>
  <si>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</si>
  <si>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</si>
  <si>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</si>
  <si>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</si>
  <si>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</si>
  <si>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</si>
  <si>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</si>
  <si>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</si>
  <si>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</si>
  <si>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</si>
  <si>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</si>
  <si>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</si>
  <si>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</si>
  <si>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</si>
  <si>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</si>
  <si>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</si>
  <si>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</si>
  <si>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</si>
  <si>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</si>
  <si>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</si>
  <si>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</si>
  <si>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</si>
  <si>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</si>
  <si>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</si>
  <si>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</si>
  <si>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</si>
  <si>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</si>
  <si>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</si>
  <si>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</si>
  <si>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</si>
  <si>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</si>
  <si>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</si>
  <si>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</si>
  <si>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</si>
  <si>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</si>
  <si>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</si>
  <si>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</si>
  <si>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</si>
  <si>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</si>
  <si>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</si>
  <si>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</si>
  <si>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</si>
  <si>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</si>
  <si>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</si>
  <si>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</si>
  <si>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</si>
  <si>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</si>
  <si>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</si>
  <si>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</si>
  <si>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</si>
  <si>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</si>
  <si>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</si>
  <si>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</si>
  <si>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</si>
  <si>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</si>
  <si>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</si>
  <si>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</si>
  <si>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</si>
  <si>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</si>
  <si>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</si>
  <si>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</si>
  <si>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</si>
  <si>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</si>
  <si>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</si>
  <si>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</si>
  <si>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</si>
  <si>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</si>
  <si>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</si>
  <si>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</si>
  <si>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</si>
  <si>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</si>
  <si>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</si>
  <si>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</si>
  <si>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</si>
  <si>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</si>
  <si>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</si>
  <si>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</si>
  <si>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</si>
  <si>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</si>
  <si>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</si>
  <si>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</si>
  <si>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</si>
  <si>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</si>
  <si>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</si>
  <si>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</si>
  <si>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</si>
  <si>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</si>
  <si>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</si>
  <si>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</si>
  <si>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</si>
  <si>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</si>
  <si>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</si>
  <si>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</si>
  <si>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</si>
  <si>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</si>
  <si>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</si>
  <si>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</si>
  <si>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</si>
  <si>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</si>
  <si>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</si>
  <si>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</si>
  <si>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</si>
  <si>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</si>
  <si>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</si>
  <si>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</si>
  <si>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</si>
  <si>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</si>
  <si>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</si>
  <si>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</si>
  <si>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</si>
  <si>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</si>
  <si>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</si>
  <si>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</si>
  <si>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</si>
  <si>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</si>
  <si>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</si>
  <si>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</si>
  <si>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</si>
  <si>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</si>
  <si>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</si>
  <si>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</si>
  <si>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</si>
  <si>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</si>
  <si>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</si>
  <si>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</si>
  <si>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</si>
  <si>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</si>
  <si>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</si>
  <si>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</si>
  <si>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</si>
  <si>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</si>
  <si>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</si>
  <si>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</si>
  <si>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</si>
  <si>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</si>
  <si>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</si>
  <si>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</si>
  <si>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</si>
  <si>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</si>
  <si>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</si>
  <si>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</si>
  <si>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</si>
  <si>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</si>
  <si>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</si>
  <si>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</si>
  <si>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</si>
  <si>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</si>
  <si>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</si>
  <si>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</si>
  <si>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</si>
  <si>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</si>
  <si>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</si>
  <si>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</si>
  <si>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</si>
  <si>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</si>
  <si>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</si>
  <si>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</si>
  <si>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</si>
  <si>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</si>
  <si>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</si>
  <si>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</si>
  <si>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</si>
  <si>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</si>
  <si>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</si>
  <si>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</si>
  <si>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</si>
  <si>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</si>
  <si>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</si>
  <si>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</si>
  <si>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</si>
  <si>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</si>
  <si>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</si>
  <si>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</si>
  <si>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</si>
  <si>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</si>
  <si>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</si>
  <si>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</si>
  <si>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</si>
  <si>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</si>
  <si>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</si>
  <si>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</si>
  <si>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</si>
  <si>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</si>
  <si>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</si>
  <si>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</si>
  <si>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</si>
  <si>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</si>
  <si>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</si>
  <si>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</si>
  <si>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</si>
  <si>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</si>
  <si>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</si>
  <si>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</si>
  <si>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</si>
  <si>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</si>
  <si>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</si>
  <si>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</si>
  <si>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</si>
  <si>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</si>
  <si>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</si>
  <si>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</si>
  <si>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</si>
  <si>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</si>
  <si>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</si>
  <si>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</si>
  <si>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</si>
  <si>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</si>
  <si>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</si>
  <si>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</si>
  <si>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</si>
  <si>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</si>
  <si>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</si>
  <si>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</si>
  <si>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</si>
  <si>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</si>
  <si>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</si>
  <si>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</si>
  <si>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</si>
  <si>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</si>
  <si>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</si>
  <si>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</si>
  <si>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</si>
  <si>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</si>
  <si>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</si>
  <si>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</si>
  <si>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</si>
  <si>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</si>
  <si>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</si>
  <si>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</si>
  <si>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</si>
  <si>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</si>
  <si>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</si>
  <si>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</si>
  <si>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</si>
  <si>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</si>
  <si>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</si>
  <si>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</si>
  <si>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</si>
  <si>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</si>
  <si>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</si>
  <si>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</si>
  <si>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</si>
  <si>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</si>
  <si>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</si>
  <si>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</si>
  <si>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</si>
  <si>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</si>
  <si>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</si>
  <si>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</si>
  <si>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</si>
  <si>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</si>
  <si>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</si>
  <si>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</si>
  <si>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</si>
  <si>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</si>
  <si>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</si>
  <si>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</si>
  <si>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</si>
  <si>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</si>
  <si>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</si>
  <si>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</si>
  <si>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</si>
  <si>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</si>
  <si>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</si>
  <si>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</si>
  <si>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</si>
  <si>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</si>
  <si>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</si>
  <si>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</si>
  <si>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</si>
  <si>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</si>
  <si>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</si>
  <si>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</si>
  <si>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</si>
  <si>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</si>
  <si>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</si>
  <si>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</si>
  <si>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</si>
  <si>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</si>
  <si>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</si>
  <si>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</si>
  <si>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</si>
  <si>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</si>
  <si>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</si>
  <si>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</si>
  <si>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</si>
  <si>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</si>
  <si>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</si>
  <si>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</si>
  <si>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</si>
  <si>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</si>
  <si>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</si>
  <si>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</si>
  <si>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</si>
  <si>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</si>
  <si>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</si>
  <si>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</si>
  <si>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</si>
  <si>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</si>
  <si>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</si>
  <si>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</si>
  <si>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</si>
  <si>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</si>
  <si>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</si>
  <si>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</si>
  <si>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</si>
  <si>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</si>
  <si>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</si>
  <si>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</si>
  <si>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</si>
  <si>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</si>
  <si>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</si>
  <si>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</si>
  <si>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</si>
  <si>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</si>
  <si>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</si>
  <si>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</si>
  <si>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</si>
  <si>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</si>
  <si>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</si>
  <si>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</si>
  <si>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</si>
  <si>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</si>
  <si>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</si>
  <si>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</si>
  <si>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</si>
  <si>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</si>
  <si>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</si>
  <si>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</si>
  <si>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</si>
  <si>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</si>
  <si>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</si>
  <si>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</si>
  <si>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</si>
  <si>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</si>
  <si>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</si>
  <si>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</si>
  <si>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</si>
  <si>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</si>
  <si>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</si>
  <si>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</si>
  <si>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</si>
  <si>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</si>
  <si>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</si>
  <si>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</si>
  <si>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</si>
  <si>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</si>
  <si>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</si>
  <si>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</si>
  <si>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</si>
  <si>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</si>
  <si>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</si>
  <si>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</si>
  <si>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</si>
  <si>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</si>
  <si>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</si>
  <si>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</si>
  <si>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</si>
  <si>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</si>
  <si>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</si>
  <si>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</si>
  <si>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</si>
  <si>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</si>
  <si>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</si>
  <si>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</si>
  <si>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</si>
  <si>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</si>
  <si>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</si>
  <si>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</si>
  <si>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</si>
  <si>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</si>
  <si>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</si>
  <si>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</si>
  <si>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</si>
  <si>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</si>
  <si>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</si>
  <si>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</si>
  <si>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</si>
  <si>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</si>
  <si>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</si>
  <si>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</si>
  <si>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</si>
  <si>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</si>
  <si>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</si>
  <si>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</si>
  <si>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</si>
  <si>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</si>
  <si>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</si>
  <si>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</si>
  <si>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</si>
  <si>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</si>
  <si>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</si>
  <si>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</si>
  <si>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</si>
  <si>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</si>
  <si>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</si>
  <si>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</si>
  <si>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</si>
  <si>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</si>
  <si>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</si>
  <si>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</si>
  <si>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</si>
  <si>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</si>
  <si>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</si>
  <si>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</si>
  <si>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</si>
  <si>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</si>
  <si>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</si>
  <si>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</si>
  <si>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</si>
  <si>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</si>
  <si>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</si>
  <si>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</si>
  <si>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</si>
  <si>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</si>
  <si>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</si>
  <si>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</si>
  <si>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</si>
  <si>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</si>
  <si>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</si>
  <si>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</si>
  <si>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</si>
  <si>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</si>
  <si>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</si>
  <si>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</si>
  <si>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</si>
  <si>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</si>
  <si>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</si>
  <si>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</si>
  <si>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</si>
  <si>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</si>
  <si>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</si>
  <si>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</si>
  <si>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</si>
  <si>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</si>
  <si>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</si>
  <si>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</si>
  <si>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</si>
  <si>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</si>
  <si>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</si>
  <si>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</si>
  <si>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</si>
  <si>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</si>
  <si>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</si>
  <si>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</si>
  <si>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</si>
  <si>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</si>
  <si>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</si>
  <si>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</si>
  <si>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</si>
  <si>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</si>
  <si>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</si>
  <si>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</si>
  <si>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</si>
  <si>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</si>
  <si>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</si>
  <si>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</si>
  <si>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</si>
  <si>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</si>
  <si>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</si>
  <si>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</si>
  <si>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</si>
  <si>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</si>
  <si>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</si>
  <si>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</si>
  <si>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</si>
  <si>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</si>
  <si>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</si>
  <si>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</si>
  <si>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</si>
  <si>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</si>
  <si>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</si>
  <si>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</si>
  <si>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</si>
  <si>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</si>
  <si>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</si>
  <si>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</si>
  <si>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</si>
  <si>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</si>
  <si>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</si>
  <si>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</si>
  <si>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</si>
  <si>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</si>
  <si>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</si>
  <si>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</si>
  <si>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</si>
  <si>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</si>
  <si>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</si>
  <si>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</si>
  <si>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</si>
  <si>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</si>
  <si>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</si>
  <si>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</si>
  <si>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</si>
  <si>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</si>
  <si>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</si>
  <si>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</si>
  <si>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</si>
  <si>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</si>
  <si>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</si>
  <si>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</si>
  <si>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</si>
  <si>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</si>
  <si>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</si>
  <si>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</si>
  <si>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</si>
  <si>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</si>
  <si>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</si>
  <si>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</si>
  <si>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</si>
  <si>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</si>
  <si>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</si>
  <si>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</si>
  <si>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</si>
  <si>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</si>
  <si>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</si>
  <si>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</si>
  <si>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</si>
  <si>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</si>
  <si>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</si>
  <si>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</si>
  <si>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</si>
  <si>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</si>
  <si>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</si>
  <si>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</si>
  <si>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</si>
  <si>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</si>
  <si>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</si>
  <si>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</si>
  <si>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</si>
  <si>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</si>
  <si>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</si>
  <si>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</si>
  <si>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</si>
  <si>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</si>
  <si>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</si>
  <si>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</si>
  <si>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</si>
  <si>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</si>
  <si>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</si>
  <si>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</si>
  <si>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</si>
  <si>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</si>
  <si>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</si>
  <si>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</si>
  <si>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</si>
  <si>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</si>
  <si>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</si>
  <si>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</si>
  <si>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</si>
  <si>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</si>
  <si>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</si>
  <si>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</si>
  <si>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</si>
  <si>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</si>
  <si>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</si>
  <si>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</si>
  <si>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</si>
  <si>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</si>
  <si>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</si>
  <si>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</si>
  <si>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</si>
  <si>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</si>
  <si>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</si>
  <si>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</si>
  <si>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</si>
  <si>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</si>
  <si>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</si>
  <si>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</si>
  <si>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</si>
  <si>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</si>
  <si>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</si>
  <si>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</si>
  <si>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</si>
  <si>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</si>
  <si>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</si>
  <si>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</si>
  <si>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</si>
  <si>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</si>
  <si>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</si>
  <si>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</si>
  <si>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</si>
  <si>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</si>
  <si>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</si>
  <si>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</si>
  <si>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</si>
  <si>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</si>
  <si>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</si>
  <si>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</si>
  <si>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</si>
  <si>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</si>
  <si>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</si>
  <si>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</si>
  <si>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</si>
  <si>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</si>
  <si>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</si>
  <si>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</si>
  <si>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</si>
  <si>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</si>
  <si>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</si>
  <si>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</si>
  <si>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</si>
  <si>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</si>
  <si>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</si>
  <si>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</si>
  <si>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</si>
  <si>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</si>
  <si>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</si>
  <si>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</si>
  <si>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</si>
  <si>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</si>
  <si>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</si>
  <si>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</si>
  <si>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</si>
  <si>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</si>
  <si>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</si>
  <si>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</si>
  <si>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</si>
  <si>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</si>
  <si>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</si>
  <si>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</si>
  <si>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</si>
  <si>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</si>
  <si>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</si>
  <si>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</si>
  <si>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</si>
  <si>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</si>
  <si>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</si>
  <si>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</si>
  <si>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</si>
  <si>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</si>
  <si>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</si>
  <si>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</si>
  <si>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</si>
  <si>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</si>
  <si>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</si>
  <si>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</si>
  <si>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</si>
  <si>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</si>
  <si>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</si>
  <si>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</si>
  <si>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</si>
  <si>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</si>
  <si>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</si>
  <si>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</si>
  <si>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</si>
  <si>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</si>
  <si>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</si>
  <si>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</si>
  <si>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</si>
  <si>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</si>
  <si>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</si>
  <si>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</si>
  <si>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</si>
  <si>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</si>
  <si>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</si>
  <si>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</si>
  <si>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</si>
  <si>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</si>
  <si>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</si>
  <si>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</si>
  <si>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</si>
  <si>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</si>
  <si>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</si>
  <si>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</si>
  <si>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</si>
  <si>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</si>
  <si>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</si>
  <si>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</si>
  <si>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</si>
  <si>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</si>
  <si>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</si>
  <si>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</si>
  <si>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</si>
  <si>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</si>
  <si>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</si>
  <si>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</si>
  <si>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</si>
  <si>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</si>
  <si>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</si>
  <si>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</si>
  <si>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</si>
  <si>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</si>
  <si>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</si>
  <si>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</si>
  <si>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</si>
  <si>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</si>
  <si>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</si>
  <si>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</si>
  <si>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</si>
  <si>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</si>
  <si>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</si>
  <si>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</si>
  <si>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</si>
  <si>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</si>
  <si>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</si>
  <si>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</si>
  <si>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</si>
  <si>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</si>
  <si>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</si>
  <si>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</si>
  <si>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</si>
  <si>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</si>
  <si>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</si>
  <si>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</si>
  <si>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</si>
  <si>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</si>
  <si>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</si>
  <si>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</si>
  <si>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</si>
  <si>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</si>
  <si>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</si>
  <si>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</si>
  <si>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</si>
  <si>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</si>
  <si>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</si>
  <si>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</si>
  <si>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</si>
  <si>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</si>
  <si>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</si>
  <si>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</si>
  <si>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</si>
  <si>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</si>
  <si>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</si>
  <si>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</si>
  <si>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</si>
  <si>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</si>
  <si>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</si>
  <si>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</si>
  <si>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</si>
  <si>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</si>
  <si>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</si>
  <si>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</si>
  <si>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</si>
  <si>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</si>
  <si>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</si>
  <si>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</si>
  <si>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</si>
  <si>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</si>
  <si>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</si>
  <si>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</si>
  <si>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</si>
  <si>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</si>
  <si>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</si>
  <si>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</si>
  <si>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</si>
  <si>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</si>
  <si>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</si>
  <si>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</si>
  <si>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</si>
  <si>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</si>
  <si>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</si>
  <si>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</si>
  <si>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</si>
  <si>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</si>
  <si>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</si>
  <si>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</si>
  <si>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</si>
  <si>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</si>
  <si>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</si>
  <si>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</si>
  <si>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</si>
  <si>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</si>
  <si>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</si>
  <si>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</si>
  <si>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</si>
  <si>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</si>
  <si>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</si>
  <si>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</si>
  <si>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</si>
  <si>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</si>
  <si>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</si>
  <si>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</si>
  <si>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</si>
  <si>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</si>
  <si>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</si>
  <si>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</si>
  <si>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</si>
  <si>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</si>
  <si>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</si>
  <si>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</si>
  <si>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</si>
  <si>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</si>
  <si>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</si>
  <si>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</si>
  <si>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</si>
  <si>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</si>
  <si>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</si>
  <si>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</si>
  <si>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</si>
  <si>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</si>
  <si>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</si>
  <si>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</si>
  <si>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</si>
  <si>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</si>
  <si>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</si>
  <si>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</si>
  <si>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</si>
  <si>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</si>
  <si>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</si>
  <si>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</si>
  <si>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</si>
  <si>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</si>
  <si>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</si>
  <si>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</si>
  <si>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</si>
  <si>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</si>
  <si>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</si>
  <si>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</si>
  <si>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</si>
  <si>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</si>
  <si>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</si>
  <si>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</si>
  <si>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</si>
  <si>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</si>
  <si>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</si>
  <si>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</si>
  <si>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</si>
  <si>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</si>
  <si>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</si>
  <si>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</si>
  <si>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</si>
  <si>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</si>
  <si>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</si>
  <si>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</si>
  <si>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</si>
  <si>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</si>
  <si>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</si>
  <si>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</si>
  <si>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</si>
  <si>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</si>
  <si>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</si>
  <si>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</si>
  <si>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</si>
  <si>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</si>
  <si>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</si>
  <si>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</si>
  <si>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</si>
  <si>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</si>
  <si>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</si>
  <si>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</si>
  <si>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</si>
  <si>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</si>
  <si>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</si>
  <si>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</si>
  <si>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</si>
  <si>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</si>
  <si>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</si>
  <si>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</si>
  <si>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</si>
  <si>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</si>
  <si>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</si>
  <si>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</si>
  <si>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</si>
  <si>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</si>
  <si>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</si>
  <si>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</si>
  <si>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</si>
  <si>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</si>
  <si>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</si>
  <si>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</si>
  <si>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</si>
  <si>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</si>
  <si>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</si>
  <si>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</si>
  <si>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</si>
  <si>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</si>
  <si>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</si>
  <si>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</si>
  <si>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</si>
  <si>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</si>
  <si>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</si>
  <si>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</si>
  <si>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</si>
  <si>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</si>
  <si>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</si>
  <si>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</si>
  <si>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</si>
  <si>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</si>
  <si>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</si>
  <si>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</si>
  <si>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</si>
  <si>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</si>
  <si>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</si>
  <si>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</si>
  <si>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</si>
  <si>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</si>
  <si>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</si>
  <si>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</si>
  <si>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</si>
  <si>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</si>
  <si>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</si>
  <si>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</si>
  <si>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</si>
  <si>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</si>
  <si>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</si>
  <si>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</si>
  <si>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</si>
  <si>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</si>
  <si>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</si>
  <si>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</si>
  <si>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</si>
  <si>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</si>
  <si>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</si>
  <si>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</si>
  <si>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</si>
  <si>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</si>
  <si>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</si>
  <si>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</si>
  <si>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</si>
  <si>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</si>
  <si>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</si>
  <si>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</si>
  <si>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</si>
  <si>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</si>
  <si>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</si>
  <si>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</si>
  <si>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</si>
  <si>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</si>
  <si>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</si>
  <si>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</si>
  <si>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</si>
  <si>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</si>
  <si>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</si>
  <si>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</si>
  <si>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</si>
  <si>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</si>
  <si>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</si>
  <si>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</si>
  <si>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</si>
  <si>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</si>
  <si>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</si>
  <si>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</si>
  <si>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</si>
  <si>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</si>
  <si>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</si>
  <si>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</si>
  <si>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</si>
  <si>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</si>
  <si>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</si>
  <si>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</si>
  <si>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</si>
  <si>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</si>
  <si>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</si>
  <si>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</si>
  <si>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</si>
  <si>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</si>
  <si>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</si>
  <si>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</si>
  <si>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</si>
  <si>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</si>
  <si>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</si>
  <si>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</si>
  <si>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</si>
  <si>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</si>
  <si>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</si>
  <si>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</si>
  <si>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</si>
  <si>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</si>
  <si>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</si>
  <si>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</si>
  <si>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</si>
  <si>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</si>
  <si>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</si>
  <si>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</si>
  <si>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</si>
  <si>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</si>
  <si>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</si>
  <si>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</si>
  <si>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</si>
  <si>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</si>
  <si>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</si>
  <si>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</si>
  <si>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</si>
  <si>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</si>
  <si>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</si>
  <si>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</si>
  <si>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</si>
  <si>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</si>
  <si>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</si>
  <si>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</si>
  <si>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</si>
  <si>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</si>
  <si>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</si>
  <si>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</si>
  <si>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</si>
  <si>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</si>
  <si>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</si>
  <si>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</si>
  <si>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</si>
  <si>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</si>
  <si>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</si>
  <si>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</si>
  <si>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</si>
  <si>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</si>
  <si>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</si>
  <si>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</si>
  <si>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</si>
  <si>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</si>
  <si>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</si>
  <si>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</si>
  <si>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</si>
  <si>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</si>
  <si>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</si>
  <si>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</si>
  <si>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</si>
  <si>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</si>
  <si>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</si>
  <si>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</si>
  <si>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</si>
  <si>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</si>
  <si>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</si>
  <si>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</si>
  <si>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</si>
  <si>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</si>
  <si>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</si>
  <si>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</si>
  <si>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</si>
  <si>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</si>
  <si>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</si>
  <si>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</si>
  <si>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</si>
  <si>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</si>
  <si>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</si>
  <si>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</si>
  <si>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</si>
  <si>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</si>
  <si>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</si>
  <si>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</si>
  <si>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</si>
  <si>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</si>
  <si>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</si>
  <si>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</si>
  <si>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</si>
  <si>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</si>
  <si>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</si>
  <si>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</si>
  <si>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</si>
  <si>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</si>
  <si>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</si>
  <si>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</si>
  <si>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</si>
  <si>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</si>
  <si>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</si>
  <si>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</si>
  <si>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</si>
  <si>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</si>
  <si>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</si>
  <si>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</si>
  <si>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</si>
  <si>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</si>
  <si>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</si>
  <si>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</si>
  <si>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</si>
  <si>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</si>
  <si>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</si>
  <si>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</si>
  <si>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</si>
  <si>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</si>
  <si>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</si>
  <si>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</si>
  <si>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</si>
  <si>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</si>
  <si>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</si>
  <si>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</si>
  <si>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</si>
  <si>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</si>
  <si>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</si>
  <si>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</si>
  <si>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</si>
  <si>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</si>
  <si>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</si>
  <si>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</si>
  <si>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</si>
  <si>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</si>
  <si>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</si>
  <si>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</si>
  <si>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</si>
  <si>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</si>
  <si>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</si>
  <si>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</si>
  <si>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</si>
  <si>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</si>
  <si>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</si>
  <si>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</si>
  <si>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</si>
  <si>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</si>
  <si>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</si>
  <si>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</si>
  <si>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</si>
  <si>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</si>
  <si>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</si>
  <si>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</si>
  <si>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</si>
  <si>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</si>
  <si>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</si>
  <si>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</si>
  <si>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</si>
  <si>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</si>
  <si>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</si>
  <si>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</si>
  <si>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</si>
  <si>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</si>
  <si>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</si>
  <si>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</si>
  <si>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</si>
  <si>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</si>
  <si>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</si>
  <si>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</si>
  <si>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</si>
  <si>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</si>
  <si>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</si>
  <si>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</si>
  <si>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</si>
  <si>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</si>
  <si>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</si>
  <si>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</si>
  <si>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</si>
  <si>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</si>
  <si>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</si>
  <si>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</si>
  <si>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</si>
  <si>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</si>
  <si>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</si>
  <si>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</si>
  <si>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</si>
  <si>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</si>
  <si>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</si>
  <si>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</si>
  <si>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</si>
  <si>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</si>
  <si>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</si>
  <si>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</si>
  <si>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</si>
  <si>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</si>
  <si>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</si>
  <si>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</si>
  <si>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</si>
  <si>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</si>
  <si>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</si>
  <si>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</si>
  <si>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</si>
  <si>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</si>
  <si>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</si>
  <si>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</si>
  <si>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</si>
  <si>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</si>
  <si>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</si>
  <si>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</si>
  <si>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</si>
  <si>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</si>
  <si>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</si>
  <si>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</si>
  <si>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</si>
  <si>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</si>
  <si>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</si>
  <si>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</si>
  <si>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</si>
  <si>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</si>
  <si>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</si>
  <si>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</si>
  <si>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</si>
  <si>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</si>
  <si>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</si>
  <si>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</si>
  <si>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</si>
  <si>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</si>
  <si>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</si>
  <si>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</si>
  <si>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</si>
  <si>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</si>
  <si>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</si>
  <si>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</si>
  <si>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</si>
  <si>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</si>
  <si>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</si>
  <si>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</si>
  <si>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</si>
  <si>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</si>
  <si>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</si>
  <si>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</si>
  <si>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</si>
  <si>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</si>
  <si>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</si>
  <si>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</si>
  <si>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</si>
  <si>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</si>
  <si>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</si>
  <si>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</si>
  <si>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</si>
  <si>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</si>
  <si>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</si>
  <si>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</si>
  <si>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</si>
  <si>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</si>
  <si>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</si>
  <si>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</si>
  <si>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</si>
  <si>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</si>
  <si>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</si>
  <si>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</si>
  <si>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</si>
  <si>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</si>
  <si>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</si>
  <si>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</si>
  <si>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</si>
  <si>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</si>
  <si>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</si>
  <si>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</si>
  <si>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</si>
  <si>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</si>
  <si>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</si>
  <si>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</si>
  <si>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</si>
  <si>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</si>
  <si>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</si>
  <si>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</si>
  <si>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</si>
  <si>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</si>
  <si>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</si>
  <si>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</si>
  <si>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</si>
  <si>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</si>
  <si>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</si>
  <si>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</si>
  <si>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</si>
  <si>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</si>
  <si>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</si>
  <si>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</si>
  <si>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</si>
  <si>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</si>
  <si>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</si>
  <si>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</si>
  <si>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</si>
  <si>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</si>
  <si>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</si>
  <si>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</si>
  <si>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</si>
  <si>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</si>
  <si>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</si>
  <si>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</si>
  <si>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</si>
  <si>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</si>
  <si>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</si>
  <si>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</si>
  <si>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</si>
  <si>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</si>
  <si>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</si>
  <si>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</si>
  <si>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</si>
  <si>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</si>
  <si>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</si>
  <si>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</si>
  <si>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</si>
  <si>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</si>
  <si>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</si>
  <si>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</si>
  <si>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</si>
  <si>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</si>
  <si>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</si>
  <si>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</si>
  <si>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</si>
  <si>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</si>
  <si>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</si>
  <si>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</si>
  <si>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</si>
  <si>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</si>
  <si>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</si>
  <si>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</si>
  <si>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</si>
  <si>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</si>
  <si>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</si>
  <si>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</si>
  <si>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</si>
  <si>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</si>
  <si>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</si>
  <si>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</si>
  <si>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</si>
  <si>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</si>
  <si>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</si>
  <si>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</si>
  <si>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</si>
  <si>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</si>
  <si>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</si>
  <si>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</si>
  <si>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</si>
  <si>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</si>
  <si>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</si>
  <si>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</si>
  <si>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</si>
  <si>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</si>
  <si>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</si>
  <si>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</si>
  <si>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</si>
  <si>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</si>
  <si>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</si>
  <si>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</si>
  <si>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</si>
  <si>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</si>
  <si>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</si>
  <si>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</si>
  <si>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</si>
  <si>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</si>
  <si>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</si>
  <si>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</si>
  <si>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</si>
  <si>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</si>
  <si>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</si>
  <si>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</si>
  <si>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</si>
  <si>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</si>
  <si>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</si>
  <si>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</si>
  <si>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</si>
  <si>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</si>
  <si>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</si>
  <si>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</si>
  <si>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</si>
  <si>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</si>
  <si>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</si>
  <si>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</si>
  <si>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</si>
  <si>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</si>
  <si>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</si>
  <si>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</si>
  <si>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</si>
  <si>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</si>
  <si>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</si>
  <si>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</si>
  <si>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</si>
  <si>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</si>
  <si>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</si>
  <si>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</si>
  <si>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</si>
  <si>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</si>
  <si>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</si>
  <si>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</si>
  <si>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</si>
  <si>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</si>
  <si>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</si>
  <si>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</si>
  <si>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</si>
  <si>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</si>
  <si>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</si>
  <si>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</si>
  <si>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</si>
  <si>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</si>
  <si>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</si>
  <si>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</si>
  <si>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</si>
  <si>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</si>
  <si>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</si>
  <si>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</si>
  <si>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</si>
  <si>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</si>
  <si>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</si>
  <si>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</si>
  <si>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</si>
  <si>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</si>
  <si>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</si>
  <si>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</si>
  <si>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</si>
  <si>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</si>
  <si>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</si>
  <si>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</si>
  <si>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</si>
  <si>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</si>
  <si>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</si>
  <si>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</si>
  <si>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</si>
  <si>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</si>
  <si>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</si>
  <si>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</si>
  <si>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</si>
  <si>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</si>
  <si>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</si>
  <si>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</si>
  <si>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</si>
  <si>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</si>
  <si>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</si>
  <si>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</si>
  <si>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</si>
  <si>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</si>
  <si>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</si>
  <si>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</si>
  <si>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</si>
  <si>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</si>
  <si>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</si>
  <si>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</si>
  <si>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</si>
  <si>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</si>
  <si>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</si>
  <si>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</si>
  <si>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</si>
  <si>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</si>
  <si>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</si>
  <si>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</si>
  <si>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</si>
  <si>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</si>
  <si>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</si>
  <si>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</si>
  <si>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</si>
  <si>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</si>
  <si>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</si>
  <si>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</si>
  <si>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</si>
  <si>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</si>
  <si>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</si>
  <si>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</si>
  <si>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</si>
  <si>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</si>
  <si>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</si>
  <si>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</si>
  <si>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</si>
  <si>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</si>
  <si>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</si>
  <si>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</si>
  <si>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</si>
  <si>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</si>
  <si>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</si>
  <si>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</si>
  <si>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</si>
  <si>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</si>
  <si>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</si>
  <si>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</si>
  <si>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</si>
  <si>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</si>
  <si>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</si>
  <si>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</si>
  <si>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</si>
  <si>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</si>
  <si>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</si>
  <si>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</si>
  <si>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</si>
  <si>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</si>
  <si>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</si>
  <si>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</si>
  <si>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</si>
  <si>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</si>
  <si>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</si>
  <si>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</si>
  <si>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</si>
  <si>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</si>
  <si>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</si>
  <si>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</si>
  <si>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</si>
  <si>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</si>
  <si>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</si>
  <si>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</si>
  <si>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</si>
  <si>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</si>
  <si>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</si>
  <si>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</si>
  <si>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</si>
  <si>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</si>
  <si>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</si>
  <si>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</si>
  <si>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</si>
  <si>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</si>
  <si>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</si>
  <si>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</si>
  <si>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</si>
  <si>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</si>
  <si>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</si>
  <si>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</si>
  <si>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</si>
  <si>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</si>
  <si>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</si>
  <si>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</si>
  <si>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</si>
  <si>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</si>
  <si>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</si>
  <si>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</si>
  <si>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</si>
  <si>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</si>
  <si>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</si>
  <si>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</si>
  <si>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</si>
  <si>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</si>
  <si>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</si>
  <si>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</si>
  <si>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</si>
  <si>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</si>
  <si>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</si>
  <si>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</si>
  <si>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</si>
  <si>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</si>
  <si>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</si>
  <si>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</si>
  <si>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</si>
  <si>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</si>
  <si>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</si>
  <si>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</si>
  <si>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</si>
  <si>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</si>
  <si>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</si>
  <si>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</si>
  <si>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</si>
  <si>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</si>
  <si>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</si>
  <si>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</si>
  <si>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</si>
  <si>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</si>
  <si>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</si>
  <si>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</si>
  <si>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</si>
  <si>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</si>
  <si>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</si>
  <si>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</si>
  <si>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</si>
  <si>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</si>
  <si>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</si>
  <si>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</si>
  <si>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</si>
  <si>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</si>
  <si>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</si>
  <si>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</si>
  <si>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</si>
  <si>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</si>
  <si>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</si>
  <si>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</si>
  <si>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</si>
  <si>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</si>
  <si>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</si>
  <si>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</si>
  <si>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</si>
  <si>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</si>
  <si>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</si>
  <si>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</si>
  <si>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</si>
  <si>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</si>
  <si>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</si>
  <si>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</si>
  <si>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</si>
  <si>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</si>
  <si>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</si>
  <si>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</si>
  <si>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</si>
  <si>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</si>
  <si>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</si>
  <si>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</si>
  <si>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</si>
  <si>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</si>
  <si>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</si>
  <si>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</si>
  <si>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</si>
  <si>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</si>
  <si>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</si>
  <si>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</si>
  <si>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</si>
  <si>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</si>
  <si>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</si>
  <si>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</si>
  <si>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</si>
  <si>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</si>
  <si>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</si>
  <si>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</si>
  <si>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</si>
  <si>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</si>
  <si>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</si>
  <si>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</si>
  <si>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</si>
  <si>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</si>
  <si>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</si>
  <si>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</si>
  <si>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</si>
  <si>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</si>
  <si>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</si>
  <si>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</si>
  <si>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</si>
  <si>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</si>
  <si>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</si>
  <si>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</si>
  <si>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</si>
  <si>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</si>
  <si>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</si>
  <si>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</si>
  <si>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</si>
  <si>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</si>
  <si>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</si>
  <si>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</si>
  <si>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</si>
  <si>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</si>
  <si>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</si>
  <si>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</si>
  <si>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</si>
  <si>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</si>
  <si>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</si>
  <si>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</si>
  <si>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</si>
  <si>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</si>
  <si>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</si>
  <si>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</si>
  <si>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</si>
  <si>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</si>
  <si>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</si>
  <si>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</si>
  <si>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</si>
  <si>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</si>
  <si>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</si>
  <si>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</si>
  <si>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</si>
  <si>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</si>
  <si>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</si>
  <si>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</si>
  <si>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</si>
  <si>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</si>
  <si>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</si>
  <si>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</si>
  <si>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</si>
  <si>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</si>
  <si>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</si>
  <si>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</si>
  <si>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</si>
  <si>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</si>
  <si>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</si>
  <si>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</si>
  <si>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</si>
  <si>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</si>
  <si>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</si>
  <si>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</si>
  <si>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</si>
  <si>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</si>
  <si>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</si>
  <si>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</si>
  <si>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</si>
  <si>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</si>
  <si>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</si>
  <si>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</si>
  <si>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</si>
  <si>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</si>
  <si>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</si>
  <si>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</si>
  <si>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</si>
  <si>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</si>
  <si>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</si>
  <si>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</si>
  <si>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</si>
  <si>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</si>
  <si>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</si>
  <si>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</si>
  <si>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</si>
  <si>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</si>
  <si>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</si>
  <si>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</si>
  <si>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</si>
  <si>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</si>
  <si>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</si>
  <si>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</si>
  <si>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</si>
  <si>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</si>
  <si>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</si>
  <si>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</si>
  <si>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</si>
  <si>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</si>
  <si>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</si>
  <si>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</si>
  <si>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</si>
  <si>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</si>
  <si>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</si>
  <si>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</si>
  <si>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</si>
  <si>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</si>
  <si>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</si>
  <si>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</si>
  <si>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</si>
  <si>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</si>
  <si>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</si>
  <si>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</si>
  <si>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</si>
  <si>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</si>
  <si>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</si>
  <si>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</si>
  <si>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</si>
  <si>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</si>
  <si>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</si>
  <si>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</si>
  <si>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</si>
  <si>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</si>
  <si>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</si>
  <si>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</si>
  <si>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</si>
  <si>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</si>
  <si>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</si>
  <si>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</si>
  <si>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</si>
  <si>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</si>
  <si>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</si>
  <si>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</si>
  <si>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</si>
  <si>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</si>
  <si>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</si>
  <si>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</si>
  <si>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</si>
  <si>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</si>
  <si>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</si>
  <si>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</si>
  <si>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</si>
  <si>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</si>
  <si>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</si>
  <si>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</si>
  <si>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</si>
  <si>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</si>
  <si>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</si>
  <si>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</si>
  <si>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</si>
  <si>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</si>
  <si>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</si>
  <si>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</si>
  <si>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</si>
  <si>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</si>
  <si>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</si>
  <si>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</si>
  <si>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</si>
  <si>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</si>
  <si>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</si>
  <si>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</si>
  <si>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</si>
  <si>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</si>
  <si>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</si>
  <si>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</si>
  <si>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</si>
  <si>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</si>
  <si>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</si>
  <si>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</si>
  <si>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</si>
  <si>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</si>
  <si>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</si>
  <si>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</si>
  <si>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</si>
  <si>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</si>
  <si>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</si>
  <si>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</si>
  <si>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</si>
  <si>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</si>
  <si>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</si>
  <si>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</si>
  <si>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</si>
  <si>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</si>
  <si>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</si>
  <si>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</si>
  <si>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</si>
  <si>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</si>
  <si>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</si>
  <si>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</si>
  <si>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</si>
  <si>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</si>
  <si>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</si>
  <si>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</si>
  <si>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</si>
  <si>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</si>
  <si>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</si>
  <si>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</si>
  <si>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</si>
  <si>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</si>
  <si>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</si>
  <si>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</si>
  <si>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</si>
  <si>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</si>
  <si>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</si>
  <si>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</si>
  <si>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</si>
  <si>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</si>
  <si>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</si>
  <si>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</si>
  <si>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</si>
  <si>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</si>
  <si>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</si>
  <si>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</si>
  <si>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</si>
  <si>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</si>
  <si>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</si>
  <si>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</si>
  <si>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</si>
  <si>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</si>
  <si>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</si>
  <si>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</si>
  <si>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</si>
  <si>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</si>
  <si>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</si>
  <si>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</si>
  <si>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</si>
  <si>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</si>
  <si>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</si>
  <si>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</si>
  <si>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</si>
  <si>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</si>
  <si>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</si>
  <si>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</si>
  <si>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</si>
  <si>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</si>
  <si>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</si>
  <si>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</si>
  <si>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</si>
  <si>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</si>
  <si>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</si>
  <si>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</si>
  <si>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</si>
  <si>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</si>
  <si>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</si>
  <si>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</si>
  <si>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</si>
  <si>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</si>
  <si>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</si>
  <si>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</si>
  <si>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</si>
  <si>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</si>
  <si>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</si>
  <si>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</si>
  <si>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</si>
  <si>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</si>
  <si>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</si>
  <si>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</si>
  <si>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</si>
  <si>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</si>
  <si>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</si>
  <si>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</si>
  <si>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</si>
  <si>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</si>
  <si>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</si>
  <si>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</si>
  <si>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</si>
  <si>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</si>
  <si>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</si>
  <si>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</si>
  <si>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</si>
  <si>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</si>
  <si>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</si>
  <si>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</si>
  <si>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</si>
  <si>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</si>
  <si>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</si>
  <si>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</si>
  <si>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</si>
  <si>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</si>
  <si>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</si>
  <si>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</si>
  <si>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</si>
  <si>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</si>
  <si>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</si>
  <si>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</si>
  <si>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</si>
  <si>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</si>
  <si>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</si>
  <si>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</si>
  <si>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</si>
  <si>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</si>
  <si>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</si>
  <si>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</si>
  <si>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</si>
  <si>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</si>
  <si>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</si>
  <si>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</si>
  <si>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</si>
  <si>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</si>
  <si>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</si>
  <si>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</si>
  <si>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</si>
  <si>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</si>
  <si>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</si>
  <si>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</si>
  <si>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</si>
  <si>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</si>
  <si>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</si>
  <si>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</si>
  <si>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</si>
  <si>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</si>
  <si>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</si>
  <si>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</si>
  <si>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</si>
  <si>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</si>
  <si>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</si>
  <si>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</si>
  <si>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</si>
  <si>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</si>
  <si>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</si>
  <si>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</si>
  <si>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</si>
  <si>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</si>
  <si>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</si>
  <si>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</si>
  <si>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</si>
  <si>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</si>
  <si>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</si>
  <si>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</si>
  <si>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</si>
  <si>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</si>
  <si>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</si>
  <si>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</si>
  <si>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</si>
  <si>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</si>
  <si>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</si>
  <si>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</si>
  <si>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</si>
  <si>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</si>
  <si>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</si>
  <si>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</si>
  <si>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</si>
  <si>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</si>
  <si>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</si>
  <si>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</si>
  <si>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</si>
  <si>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</si>
  <si>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</si>
  <si>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</si>
  <si>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</si>
  <si>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</si>
  <si>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</si>
  <si>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</si>
  <si>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</si>
  <si>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</si>
  <si>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</si>
  <si>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</si>
  <si>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</si>
  <si>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</si>
  <si>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</si>
  <si>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</si>
  <si>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</si>
  <si>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</si>
  <si>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</si>
  <si>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</si>
  <si>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</si>
  <si>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</si>
  <si>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</si>
  <si>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</si>
  <si>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</si>
  <si>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</si>
  <si>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</si>
  <si>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</si>
  <si>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</si>
  <si>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</si>
  <si>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</si>
  <si>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</si>
  <si>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</si>
  <si>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</si>
  <si>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</si>
  <si>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</si>
  <si>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</si>
  <si>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</si>
  <si>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</si>
  <si>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</si>
  <si>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</si>
  <si>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</si>
  <si>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</si>
  <si>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</si>
  <si>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</si>
  <si>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</si>
  <si>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</si>
  <si>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</si>
  <si>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</si>
  <si>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</si>
  <si>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</si>
  <si>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</si>
  <si>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</si>
  <si>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</si>
  <si>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</si>
  <si>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</si>
  <si>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</si>
  <si>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</si>
  <si>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</si>
  <si>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</si>
  <si>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</si>
  <si>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</si>
  <si>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</si>
  <si>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</si>
  <si>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</si>
  <si>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</si>
  <si>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</si>
  <si>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</si>
  <si>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</si>
  <si>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</si>
  <si>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</si>
  <si>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</si>
  <si>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</si>
  <si>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</si>
  <si>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</si>
  <si>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</si>
  <si>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</si>
  <si>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</si>
  <si>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</si>
  <si>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</si>
  <si>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</si>
  <si>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</si>
  <si>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</si>
  <si>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</si>
  <si>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</si>
  <si>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</si>
  <si>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</si>
  <si>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</si>
  <si>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</si>
  <si>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</si>
  <si>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</si>
  <si>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</si>
  <si>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</si>
  <si>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</si>
  <si>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</si>
  <si>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</si>
  <si>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</si>
  <si>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</si>
  <si>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</si>
  <si>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</si>
  <si>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</si>
  <si>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</si>
  <si>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</si>
  <si>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</si>
  <si>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</si>
  <si>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</si>
  <si>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</si>
  <si>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</si>
  <si>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</si>
  <si>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</si>
  <si>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</si>
  <si>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</si>
  <si>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</si>
  <si>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</si>
  <si>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</si>
  <si>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</si>
  <si>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</si>
  <si>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</si>
  <si>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</si>
  <si>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</si>
  <si>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</si>
  <si>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</si>
  <si>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</si>
  <si>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</si>
  <si>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</si>
  <si>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</si>
  <si>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</si>
  <si>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</si>
  <si>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</si>
  <si>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</si>
  <si>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</si>
  <si>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</si>
  <si>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</si>
  <si>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</si>
  <si>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</si>
  <si>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</si>
  <si>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</si>
  <si>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</si>
  <si>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</si>
  <si>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</si>
  <si>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</si>
  <si>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</si>
  <si>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</si>
  <si>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</si>
  <si>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</si>
  <si>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</si>
  <si>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</si>
  <si>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</si>
  <si>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</si>
  <si>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</si>
  <si>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</si>
  <si>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</si>
  <si>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</si>
  <si>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</si>
  <si>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</si>
  <si>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</si>
  <si>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</si>
  <si>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</si>
  <si>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</si>
  <si>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</si>
  <si>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</si>
  <si>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</si>
  <si>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</si>
  <si>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</si>
  <si>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</si>
  <si>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</si>
  <si>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</si>
  <si>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</si>
  <si>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</si>
  <si>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</si>
  <si>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</si>
  <si>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</si>
  <si>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</si>
  <si>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</si>
  <si>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</si>
  <si>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</si>
  <si>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</si>
  <si>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</si>
  <si>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</si>
  <si>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</si>
  <si>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</si>
  <si>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</si>
  <si>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</si>
  <si>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</si>
  <si>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</si>
  <si>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</si>
  <si>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</si>
  <si>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</si>
  <si>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</si>
  <si>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</si>
  <si>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</si>
  <si>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</si>
  <si>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</si>
  <si>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</si>
  <si>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</si>
  <si>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</si>
  <si>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</si>
  <si>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</si>
  <si>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</si>
  <si>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</si>
  <si>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</si>
  <si>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</si>
  <si>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</si>
  <si>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</si>
  <si>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</si>
  <si>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</si>
  <si>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</si>
  <si>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</si>
  <si>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</si>
  <si>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</si>
  <si>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</si>
  <si>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</si>
  <si>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</si>
  <si>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</si>
  <si>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</si>
  <si>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</si>
  <si>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</si>
  <si>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</si>
  <si>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</si>
  <si>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</si>
  <si>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</si>
  <si>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</si>
  <si>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</si>
  <si>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</si>
  <si>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</si>
  <si>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</si>
  <si>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</si>
  <si>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</si>
  <si>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</si>
  <si>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</si>
  <si>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</si>
  <si>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</si>
  <si>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</si>
  <si>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</si>
  <si>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</si>
  <si>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</si>
  <si>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</si>
  <si>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</si>
  <si>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</si>
  <si>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</si>
  <si>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</si>
  <si>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</si>
  <si>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</si>
  <si>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</si>
  <si>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</si>
  <si>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</si>
  <si>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</si>
  <si>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</si>
  <si>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</si>
  <si>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</si>
  <si>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</si>
  <si>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</si>
  <si>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</si>
  <si>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</si>
  <si>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</si>
  <si>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</si>
  <si>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</si>
  <si>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</si>
  <si>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</si>
  <si>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</si>
  <si>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</si>
  <si>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</si>
  <si>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</si>
  <si>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</si>
  <si>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</si>
  <si>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</si>
  <si>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</si>
  <si>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</si>
  <si>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</si>
  <si>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</si>
  <si>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</si>
  <si>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</si>
  <si>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</si>
  <si>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</si>
  <si>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</si>
  <si>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</si>
  <si>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</si>
  <si>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</si>
  <si>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</si>
  <si>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</si>
  <si>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</si>
  <si>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</si>
  <si>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</si>
  <si>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</si>
  <si>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</si>
  <si>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</si>
  <si>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</si>
  <si>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</si>
  <si>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</si>
  <si>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</si>
  <si>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</si>
  <si>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</si>
  <si>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</si>
  <si>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</si>
  <si>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</si>
  <si>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</si>
  <si>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</si>
  <si>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</si>
  <si>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</si>
  <si>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</si>
  <si>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</si>
  <si>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</si>
  <si>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</si>
  <si>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</si>
  <si>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</si>
  <si>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</si>
  <si>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</si>
  <si>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</si>
  <si>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</si>
  <si>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</si>
  <si>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</si>
  <si>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</si>
  <si>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</si>
  <si>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</si>
  <si>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</si>
  <si>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</si>
  <si>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</si>
  <si>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</si>
  <si>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</si>
  <si>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</si>
  <si>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</si>
  <si>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</si>
  <si>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</si>
  <si>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</si>
  <si>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</si>
  <si>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</si>
  <si>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</si>
  <si>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</si>
  <si>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</si>
  <si>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</si>
  <si>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</si>
  <si>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</si>
  <si>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</si>
  <si>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</si>
  <si>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</si>
  <si>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</si>
  <si>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</si>
  <si>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</si>
  <si>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</si>
  <si>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</si>
  <si>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</si>
  <si>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</si>
  <si>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</si>
  <si>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</si>
  <si>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</si>
  <si>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</si>
  <si>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</si>
  <si>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</si>
  <si>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</si>
  <si>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</si>
  <si>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</si>
  <si>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</si>
  <si>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</si>
  <si>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</si>
  <si>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</si>
  <si>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</si>
  <si>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</si>
  <si>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</si>
  <si>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</si>
  <si>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</si>
  <si>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</si>
  <si>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</si>
  <si>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</si>
  <si>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</si>
  <si>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</si>
  <si>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</si>
  <si>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</si>
  <si>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</si>
  <si>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</si>
  <si>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</si>
  <si>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</si>
  <si>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</si>
  <si>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</si>
  <si>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</si>
  <si>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</si>
  <si>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</si>
  <si>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</si>
  <si>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</si>
  <si>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</si>
  <si>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</si>
  <si>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</si>
  <si>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</si>
  <si>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</si>
  <si>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</si>
  <si>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</si>
  <si>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</si>
  <si>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</si>
  <si>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</si>
  <si>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</si>
  <si>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</si>
  <si>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</si>
  <si>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</si>
  <si>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</si>
  <si>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</si>
  <si>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</si>
  <si>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</si>
  <si>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</si>
  <si>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</si>
  <si>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</si>
  <si>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</si>
  <si>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</si>
  <si>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</si>
  <si>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</si>
  <si>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</si>
  <si>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</si>
  <si>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</si>
  <si>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</si>
  <si>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</si>
  <si>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</si>
  <si>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</si>
  <si>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</si>
  <si>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</si>
  <si>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</si>
  <si>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</si>
  <si>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</si>
  <si>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</si>
  <si>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</si>
  <si>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</si>
  <si>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</si>
  <si>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</si>
  <si>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</si>
  <si>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</si>
  <si>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</si>
  <si>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</si>
  <si>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</si>
  <si>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</si>
  <si>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</si>
  <si>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</si>
  <si>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</si>
  <si>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</si>
  <si>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</si>
  <si>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</si>
  <si>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</si>
  <si>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</si>
  <si>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</si>
  <si>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</si>
  <si>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</si>
  <si>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</si>
  <si>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</si>
  <si>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</si>
  <si>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</si>
  <si>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</si>
  <si>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</si>
  <si>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</si>
  <si>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</si>
  <si>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</si>
  <si>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</si>
  <si>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</si>
  <si>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</si>
  <si>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</si>
  <si>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</si>
  <si>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</si>
  <si>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</si>
  <si>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</si>
  <si>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</si>
  <si>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</si>
  <si>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</si>
  <si>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</si>
  <si>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</si>
  <si>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</si>
  <si>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</si>
  <si>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</si>
  <si>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</si>
  <si>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</si>
  <si>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</si>
  <si>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</si>
  <si>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</si>
  <si>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</si>
  <si>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</si>
  <si>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</si>
  <si>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</si>
  <si>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</si>
  <si>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</si>
  <si>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</si>
  <si>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</si>
  <si>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</si>
  <si>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</si>
  <si>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</si>
  <si>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</si>
  <si>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</si>
  <si>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</si>
  <si>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</si>
  <si>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</si>
  <si>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</si>
  <si>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</si>
  <si>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</si>
  <si>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</si>
  <si>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</si>
  <si>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</si>
  <si>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</si>
  <si>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</si>
  <si>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</si>
  <si>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</si>
  <si>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</si>
  <si>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</si>
  <si>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</si>
  <si>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</si>
  <si>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</si>
  <si>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</si>
  <si>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</si>
  <si>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</si>
  <si>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</si>
  <si>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</si>
  <si>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</si>
  <si>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</si>
  <si>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</si>
  <si>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</si>
  <si>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</si>
  <si>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</si>
  <si>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</si>
  <si>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</si>
  <si>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</si>
  <si>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</si>
  <si>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</si>
  <si>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</si>
  <si>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</si>
  <si>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</si>
  <si>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</si>
  <si>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</si>
  <si>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</si>
  <si>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</si>
  <si>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</si>
  <si>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</si>
  <si>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</si>
  <si>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</si>
  <si>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</si>
  <si>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</si>
  <si>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</si>
  <si>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</si>
  <si>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</si>
  <si>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</si>
  <si>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</si>
  <si>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</si>
  <si>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</si>
  <si>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</si>
  <si>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</si>
  <si>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</si>
  <si>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</si>
  <si>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</si>
  <si>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</si>
  <si>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</si>
  <si>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</si>
  <si>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</si>
  <si>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</si>
  <si>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</si>
  <si>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</si>
  <si>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</si>
  <si>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</si>
  <si>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</si>
  <si>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</si>
  <si>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</si>
  <si>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</si>
  <si>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</si>
  <si>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</si>
  <si>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</si>
  <si>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</si>
  <si>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</si>
  <si>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</si>
  <si>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</si>
  <si>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</si>
  <si>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</si>
  <si>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</si>
  <si>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</si>
  <si>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</si>
  <si>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</si>
  <si>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</si>
  <si>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</si>
  <si>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</si>
  <si>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</si>
  <si>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</si>
  <si>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</si>
  <si>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</si>
  <si>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</si>
  <si>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</si>
  <si>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</si>
  <si>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</si>
  <si>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</si>
  <si>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</si>
  <si>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</si>
  <si>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</si>
  <si>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</si>
  <si>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</si>
  <si>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</si>
  <si>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</si>
  <si>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</si>
  <si>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</si>
  <si>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</si>
  <si>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</si>
  <si>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</si>
  <si>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</si>
  <si>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</si>
  <si>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</si>
  <si>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</si>
  <si>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</si>
  <si>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</si>
  <si>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</si>
  <si>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</si>
  <si>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</si>
  <si>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</si>
  <si>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</si>
  <si>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</si>
  <si>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</si>
  <si>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</si>
  <si>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</si>
  <si>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</si>
  <si>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</si>
  <si>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</si>
  <si>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</si>
  <si>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</si>
  <si>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</si>
  <si>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</si>
  <si>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</si>
  <si>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</si>
  <si>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</si>
  <si>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</si>
  <si>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</si>
  <si>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</si>
  <si>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</si>
  <si>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</si>
  <si>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</si>
  <si>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</si>
  <si>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</si>
  <si>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</si>
  <si>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</si>
  <si>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</si>
  <si>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</si>
  <si>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</si>
  <si>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</si>
  <si>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</si>
  <si>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</si>
  <si>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</si>
  <si>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</si>
  <si>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</si>
  <si>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</si>
  <si>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</si>
  <si>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</si>
  <si>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</si>
  <si>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</si>
  <si>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</si>
  <si>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</si>
  <si>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</si>
  <si>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</si>
  <si>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</si>
  <si>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</si>
  <si>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</si>
  <si>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</si>
  <si>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</si>
  <si>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</si>
  <si>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</si>
  <si>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</si>
  <si>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</si>
  <si>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</si>
  <si>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</si>
  <si>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</si>
  <si>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</si>
  <si>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</si>
  <si>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</si>
  <si>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</si>
  <si>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</si>
  <si>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</si>
  <si>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</si>
  <si>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</si>
  <si>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</si>
  <si>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</si>
  <si>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</si>
  <si>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</si>
  <si>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</si>
  <si>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</si>
  <si>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</si>
  <si>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</si>
  <si>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</si>
  <si>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</si>
  <si>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</si>
  <si>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</si>
  <si>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</si>
  <si>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</si>
  <si>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</si>
  <si>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</si>
  <si>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</si>
  <si>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</si>
  <si>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</si>
  <si>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</si>
  <si>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</si>
  <si>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</si>
  <si>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</si>
  <si>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</si>
  <si>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</si>
  <si>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</si>
  <si>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</si>
  <si>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</si>
  <si>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</si>
  <si>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</si>
  <si>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</si>
  <si>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</si>
  <si>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</si>
  <si>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</si>
  <si>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</si>
  <si>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</si>
  <si>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</si>
  <si>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</si>
  <si>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</si>
  <si>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</si>
  <si>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</si>
  <si>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</si>
  <si>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</si>
  <si>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</si>
  <si>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</si>
  <si>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</si>
  <si>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</si>
  <si>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</si>
  <si>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</si>
  <si>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</si>
  <si>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</si>
  <si>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</si>
  <si>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</si>
  <si>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</si>
  <si>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</si>
  <si>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</si>
  <si>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</si>
  <si>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</si>
  <si>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</si>
  <si>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</si>
  <si>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</si>
  <si>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</si>
  <si>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</si>
  <si>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</si>
  <si>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</si>
  <si>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</si>
  <si>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</si>
  <si>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</si>
  <si>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</si>
  <si>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</si>
  <si>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</si>
  <si>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</si>
  <si>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</si>
  <si>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</si>
  <si>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</si>
  <si>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</si>
  <si>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</si>
  <si>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</si>
  <si>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</si>
  <si>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</si>
  <si>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</si>
  <si>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</si>
  <si>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</si>
  <si>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</si>
  <si>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</si>
  <si>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</si>
  <si>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</si>
  <si>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</si>
  <si>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</si>
  <si>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</si>
  <si>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</si>
  <si>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</si>
  <si>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</si>
  <si>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</si>
  <si>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</si>
  <si>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</si>
  <si>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</si>
  <si>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</si>
  <si>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</si>
  <si>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</si>
  <si>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</si>
  <si>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</si>
  <si>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</si>
  <si>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</si>
  <si>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</si>
  <si>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</si>
  <si>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</si>
  <si>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</si>
  <si>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</si>
  <si>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</si>
  <si>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</si>
  <si>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</si>
  <si>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</si>
  <si>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</si>
  <si>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</si>
  <si>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</si>
  <si>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</si>
  <si>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</si>
  <si>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</si>
  <si>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</si>
  <si>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</si>
  <si>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</si>
  <si>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</si>
  <si>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</si>
  <si>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</si>
  <si>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</si>
  <si>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</si>
  <si>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</si>
  <si>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</si>
  <si>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</si>
  <si>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</si>
  <si>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</si>
  <si>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</si>
  <si>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</si>
  <si>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</si>
  <si>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</si>
  <si>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</si>
  <si>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</si>
  <si>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</si>
  <si>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</si>
  <si>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</si>
  <si>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</si>
  <si>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</si>
  <si>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</si>
  <si>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</si>
  <si>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</si>
  <si>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</si>
  <si>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</si>
  <si>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</si>
  <si>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</si>
  <si>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</si>
  <si>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</si>
  <si>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</si>
  <si>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</si>
  <si>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</si>
  <si>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</si>
  <si>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</si>
  <si>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</si>
  <si>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</si>
  <si>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</si>
  <si>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</si>
  <si>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</si>
  <si>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</si>
  <si>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</si>
  <si>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</si>
  <si>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</si>
  <si>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</si>
  <si>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</si>
  <si>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</si>
  <si>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</si>
  <si>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</si>
  <si>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</si>
  <si>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</si>
  <si>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</si>
  <si>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</si>
  <si>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</si>
  <si>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</si>
  <si>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</si>
  <si>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</si>
  <si>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</si>
  <si>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</si>
  <si>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</si>
  <si>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</si>
  <si>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</si>
  <si>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</si>
  <si>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</si>
  <si>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</si>
  <si>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</si>
  <si>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</si>
  <si>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</si>
  <si>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</si>
  <si>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</si>
  <si>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</si>
  <si>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</si>
  <si>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</si>
  <si>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</si>
  <si>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</si>
  <si>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</si>
  <si>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</si>
  <si>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</si>
  <si>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</si>
  <si>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</si>
  <si>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</si>
  <si>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</si>
  <si>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</si>
  <si>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</si>
  <si>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</si>
  <si>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</si>
  <si>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</si>
  <si>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</si>
  <si>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</si>
  <si>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</si>
  <si>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</si>
  <si>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</si>
  <si>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</si>
  <si>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</si>
  <si>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</si>
  <si>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</si>
  <si>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</si>
  <si>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</si>
  <si>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</si>
  <si>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</si>
  <si>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</si>
  <si>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</si>
  <si>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</si>
  <si>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</si>
  <si>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</si>
  <si>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</si>
  <si>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</si>
  <si>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</si>
  <si>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</si>
  <si>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</si>
  <si>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</si>
  <si>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</si>
  <si>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</si>
  <si>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</si>
  <si>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</si>
  <si>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</si>
  <si>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</si>
  <si>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</si>
  <si>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</si>
  <si>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</si>
  <si>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</si>
  <si>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</si>
  <si>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</si>
  <si>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</si>
  <si>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</si>
  <si>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</si>
  <si>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</si>
  <si>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</si>
  <si>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</si>
  <si>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</si>
  <si>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</si>
  <si>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</si>
  <si>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</si>
  <si>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</si>
  <si>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</si>
  <si>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</si>
  <si>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</si>
  <si>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</si>
  <si>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</si>
  <si>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</si>
  <si>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</si>
  <si>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</si>
  <si>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</si>
  <si>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</si>
  <si>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</si>
  <si>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</si>
  <si>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</si>
  <si>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</si>
  <si>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</si>
  <si>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</si>
  <si>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</si>
  <si>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</si>
  <si>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</si>
  <si>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</si>
  <si>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</si>
  <si>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</si>
  <si>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</si>
  <si>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</si>
  <si>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</si>
  <si>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</si>
  <si>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</si>
  <si>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</si>
  <si>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</si>
  <si>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</si>
  <si>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</si>
  <si>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</si>
  <si>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</si>
  <si>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</si>
  <si>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</si>
  <si>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</si>
  <si>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</si>
  <si>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</si>
  <si>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</si>
  <si>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</si>
  <si>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</si>
  <si>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</si>
  <si>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</si>
  <si>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</si>
  <si>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</si>
  <si>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</si>
  <si>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</si>
  <si>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</si>
  <si>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</si>
  <si>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</si>
  <si>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</si>
  <si>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</si>
  <si>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</si>
  <si>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</si>
  <si>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</si>
  <si>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</si>
  <si>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</si>
  <si>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</si>
  <si>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</si>
  <si>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</si>
  <si>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</si>
  <si>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</si>
  <si>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</si>
  <si>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</si>
  <si>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</si>
  <si>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</si>
  <si>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</si>
  <si>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</si>
  <si>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</si>
  <si>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</si>
  <si>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</si>
  <si>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</si>
  <si>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</si>
  <si>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</si>
  <si>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</si>
  <si>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</si>
  <si>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</si>
  <si>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</si>
  <si>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</si>
  <si>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</si>
  <si>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</si>
  <si>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</si>
  <si>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</si>
  <si>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</si>
  <si>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</si>
  <si>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</si>
  <si>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</si>
  <si>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</si>
  <si>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</si>
  <si>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</si>
  <si>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</si>
  <si>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</si>
  <si>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</si>
  <si>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</si>
  <si>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</si>
  <si>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</si>
  <si>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</si>
  <si>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</si>
  <si>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</si>
  <si>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</si>
  <si>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</si>
  <si>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</si>
  <si>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</si>
  <si>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</si>
  <si>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</si>
  <si>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</si>
  <si>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</si>
  <si>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</si>
  <si>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</si>
  <si>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</si>
  <si>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</si>
  <si>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</si>
  <si>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</si>
  <si>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</si>
  <si>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</si>
  <si>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</si>
  <si>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</si>
  <si>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</si>
  <si>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</si>
  <si>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</si>
  <si>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</si>
  <si>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</si>
  <si>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</si>
  <si>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</si>
  <si>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</si>
  <si>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</si>
  <si>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</si>
  <si>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</si>
  <si>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</si>
  <si>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</si>
  <si>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</si>
  <si>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</si>
  <si>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</si>
  <si>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</si>
  <si>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</si>
  <si>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</si>
  <si>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</si>
  <si>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</si>
  <si>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</si>
  <si>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</si>
  <si>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</si>
  <si>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</si>
  <si>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</si>
  <si>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</si>
  <si>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</si>
  <si>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</si>
  <si>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</si>
  <si>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</si>
  <si>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</si>
  <si>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</si>
  <si>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</si>
  <si>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</si>
  <si>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</si>
  <si>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</si>
  <si>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</si>
  <si>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</si>
  <si>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</si>
  <si>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</si>
  <si>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</si>
  <si>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</si>
  <si>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</si>
  <si>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</si>
  <si>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</si>
  <si>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</si>
  <si>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</si>
  <si>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</si>
  <si>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</si>
  <si>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</si>
  <si>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</si>
  <si>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</si>
  <si>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</si>
  <si>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</si>
  <si>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</si>
  <si>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</si>
  <si>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</si>
  <si>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</si>
  <si>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</si>
  <si>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</si>
  <si>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</si>
  <si>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</si>
  <si>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</si>
  <si>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</si>
  <si>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</si>
  <si>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</si>
  <si>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</si>
  <si>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</si>
  <si>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</si>
  <si>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</si>
  <si>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</si>
  <si>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</si>
  <si>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</si>
  <si>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</si>
  <si>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</si>
  <si>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</si>
  <si>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</si>
  <si>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</si>
  <si>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</si>
  <si>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</si>
  <si>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</si>
  <si>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</si>
  <si>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</si>
  <si>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</si>
  <si>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</si>
  <si>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</si>
  <si>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</si>
  <si>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</si>
  <si>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</si>
  <si>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</si>
  <si>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</si>
  <si>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</si>
  <si>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</si>
  <si>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</si>
  <si>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</si>
  <si>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</si>
  <si>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</si>
  <si>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</si>
  <si>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</si>
  <si>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</si>
  <si>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</si>
  <si>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</si>
  <si>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</si>
  <si>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</si>
  <si>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</si>
  <si>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</si>
  <si>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</si>
  <si>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</si>
  <si>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</si>
  <si>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</si>
  <si>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</si>
  <si>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</si>
  <si>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</si>
  <si>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</si>
  <si>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</si>
  <si>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</si>
  <si>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</si>
  <si>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</si>
  <si>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</si>
  <si>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</si>
  <si>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</si>
  <si>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</si>
  <si>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</si>
  <si>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</si>
  <si>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</si>
  <si>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</si>
  <si>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</si>
  <si>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</si>
  <si>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</si>
  <si>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</si>
  <si>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</si>
  <si>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</si>
  <si>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</si>
  <si>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</si>
  <si>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</si>
  <si>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</si>
  <si>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</si>
  <si>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</si>
  <si>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</si>
  <si>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</si>
  <si>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</si>
  <si>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</si>
  <si>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</si>
  <si>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</si>
  <si>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</si>
  <si>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</si>
  <si>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</si>
  <si>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</si>
  <si>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</si>
  <si>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</si>
  <si>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</si>
  <si>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</si>
  <si>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</si>
  <si>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</si>
  <si>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</si>
  <si>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</si>
  <si>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</si>
  <si>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</si>
  <si>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</si>
  <si>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</si>
  <si>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</si>
  <si>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</si>
  <si>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</si>
  <si>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</si>
  <si>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</si>
  <si>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</si>
  <si>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</si>
  <si>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</si>
  <si>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</si>
  <si>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</si>
  <si>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</si>
  <si>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</si>
  <si>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</si>
  <si>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</si>
  <si>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</si>
  <si>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</si>
  <si>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</si>
  <si>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</si>
  <si>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</si>
  <si>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</si>
  <si>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</si>
  <si>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</si>
  <si>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</si>
  <si>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</si>
  <si>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</si>
  <si>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</si>
  <si>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</si>
  <si>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</si>
  <si>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</si>
  <si>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</si>
  <si>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</si>
  <si>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</si>
  <si>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</si>
  <si>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</si>
  <si>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</si>
  <si>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</si>
  <si>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</si>
  <si>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</si>
  <si>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</si>
  <si>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</si>
  <si>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</si>
  <si>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</si>
  <si>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</si>
  <si>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</si>
  <si>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</si>
  <si>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</si>
  <si>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</si>
  <si>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</si>
  <si>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</si>
  <si>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</si>
  <si>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</si>
  <si>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</si>
  <si>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</si>
  <si>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</si>
  <si>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</si>
  <si>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</si>
  <si>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</si>
  <si>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</si>
  <si>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</si>
  <si>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</si>
  <si>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</si>
  <si>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</si>
  <si>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</si>
  <si>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</si>
  <si>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</si>
  <si>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</si>
  <si>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</si>
  <si>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</si>
  <si>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</si>
  <si>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</si>
  <si>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</si>
  <si>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</si>
  <si>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</si>
  <si>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</si>
  <si>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</si>
  <si>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</si>
  <si>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</si>
  <si>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</si>
  <si>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</si>
  <si>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</si>
  <si>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</si>
  <si>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</si>
  <si>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</si>
  <si>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</si>
  <si>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</si>
  <si>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</si>
  <si>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</si>
  <si>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</si>
  <si>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</si>
  <si>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</si>
  <si>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</si>
  <si>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</si>
  <si>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</si>
  <si>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</si>
  <si>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</si>
  <si>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</si>
  <si>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</si>
  <si>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</si>
  <si>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</si>
  <si>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</si>
  <si>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</si>
  <si>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</si>
  <si>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</si>
  <si>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</si>
  <si>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</si>
  <si>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</si>
  <si>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</si>
  <si>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</si>
  <si>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</si>
  <si>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</si>
  <si>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</si>
  <si>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</si>
  <si>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</si>
  <si>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</si>
  <si>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</si>
  <si>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</si>
  <si>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</si>
  <si>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</si>
  <si>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</si>
  <si>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</si>
  <si>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</si>
  <si>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</si>
  <si>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</si>
  <si>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</si>
  <si>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</si>
  <si>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</si>
  <si>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</si>
  <si>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</si>
  <si>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</si>
  <si>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</si>
  <si>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</si>
  <si>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</si>
  <si>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</si>
  <si>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</si>
  <si>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</si>
  <si>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</si>
  <si>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</si>
  <si>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</si>
  <si>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</si>
  <si>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</si>
  <si>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</si>
  <si>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</si>
  <si>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</si>
  <si>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</si>
  <si>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</si>
  <si>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</si>
  <si>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</si>
  <si>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</si>
  <si>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</si>
  <si>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</si>
  <si>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</si>
  <si>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</si>
  <si>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</si>
  <si>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</si>
  <si>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</si>
  <si>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</si>
  <si>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</si>
  <si>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</si>
  <si>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</si>
  <si>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</si>
  <si>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</si>
  <si>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</si>
  <si>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</si>
  <si>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</si>
  <si>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</si>
  <si>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</si>
  <si>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</si>
  <si>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</si>
  <si>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</si>
  <si>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</si>
  <si>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</si>
  <si>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</si>
  <si>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</si>
  <si>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</si>
  <si>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</si>
  <si>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</si>
  <si>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</si>
  <si>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</si>
  <si>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</si>
  <si>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</si>
  <si>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</si>
  <si>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</si>
  <si>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</si>
  <si>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</si>
  <si>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</si>
  <si>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</si>
  <si>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</si>
  <si>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</si>
  <si>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</si>
  <si>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</si>
  <si>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</si>
  <si>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</si>
  <si>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</si>
  <si>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</si>
  <si>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</si>
  <si>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</si>
  <si>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</si>
  <si>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</si>
  <si>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</si>
  <si>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</si>
  <si>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</si>
  <si>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</si>
  <si>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</si>
  <si>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</si>
  <si>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</si>
  <si>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</si>
  <si>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</si>
  <si>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</si>
  <si>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</si>
  <si>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</si>
  <si>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</si>
  <si>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</si>
  <si>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</si>
  <si>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</si>
  <si>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</si>
  <si>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</si>
  <si>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</si>
  <si>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</si>
  <si>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</si>
  <si>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</si>
  <si>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</si>
  <si>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</si>
  <si>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</si>
  <si>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</si>
  <si>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</si>
  <si>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</si>
  <si>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</si>
  <si>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</si>
  <si>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</si>
  <si>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</si>
  <si>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</si>
  <si>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</si>
  <si>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</si>
  <si>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</si>
  <si>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</si>
  <si>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</si>
  <si>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</si>
  <si>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</si>
  <si>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</si>
  <si>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</si>
  <si>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</si>
  <si>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</si>
  <si>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</si>
  <si>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</si>
  <si>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</si>
  <si>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</si>
  <si>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</si>
  <si>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</si>
  <si>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</si>
  <si>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</si>
  <si>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</si>
  <si>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</si>
  <si>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</si>
  <si>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</si>
  <si>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</si>
  <si>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</si>
  <si>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</si>
  <si>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</si>
  <si>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</si>
  <si>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</si>
  <si>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</si>
  <si>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</si>
  <si>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</si>
  <si>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</si>
  <si>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</si>
  <si>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</si>
  <si>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</si>
  <si>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</si>
  <si>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</si>
  <si>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</si>
  <si>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</si>
  <si>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</si>
  <si>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</si>
  <si>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</si>
  <si>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</si>
  <si>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</si>
  <si>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</si>
  <si>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</si>
  <si>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</si>
  <si>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</si>
  <si>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</si>
  <si>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</si>
  <si>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</si>
  <si>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</si>
  <si>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</si>
  <si>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</si>
  <si>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</si>
  <si>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</si>
  <si>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</si>
  <si>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</si>
  <si>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</si>
  <si>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</si>
  <si>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</si>
  <si>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</si>
  <si>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</si>
  <si>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</si>
  <si>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</si>
  <si>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</si>
  <si>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</si>
  <si>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</si>
  <si>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</si>
  <si>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</si>
  <si>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</si>
  <si>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</si>
  <si>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</si>
  <si>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</si>
  <si>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</si>
  <si>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</si>
  <si>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</si>
  <si>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</si>
  <si>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</si>
  <si>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</si>
  <si>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</si>
  <si>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</si>
  <si>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</si>
  <si>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</si>
  <si>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</si>
  <si>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</si>
  <si>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</si>
  <si>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</si>
  <si>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</si>
  <si>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</si>
  <si>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</si>
  <si>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</si>
  <si>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</si>
  <si>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</si>
  <si>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</si>
  <si>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</si>
  <si>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</si>
  <si>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</si>
  <si>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</si>
  <si>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</si>
  <si>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</si>
  <si>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</si>
  <si>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</si>
  <si>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</si>
  <si>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</si>
  <si>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</si>
  <si>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</si>
  <si>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</si>
  <si>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</si>
  <si>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</si>
  <si>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</si>
  <si>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</si>
  <si>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</si>
  <si>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</si>
  <si>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</si>
  <si>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</si>
  <si>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</si>
  <si>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</si>
  <si>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</si>
  <si>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</si>
  <si>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</si>
  <si>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</si>
  <si>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</si>
  <si>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</si>
  <si>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</si>
  <si>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</si>
  <si>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</si>
  <si>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</si>
  <si>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</si>
  <si>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</si>
  <si>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</si>
  <si>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</si>
  <si>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</si>
  <si>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</si>
  <si>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</si>
  <si>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</si>
  <si>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</si>
  <si>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</si>
  <si>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</si>
  <si>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</si>
  <si>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</si>
  <si>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</si>
  <si>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</si>
  <si>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</si>
  <si>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</si>
  <si>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</si>
  <si>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</si>
  <si>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</si>
  <si>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</si>
  <si>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</si>
  <si>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</si>
  <si>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</si>
  <si>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</si>
  <si>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</si>
  <si>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</si>
  <si>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</si>
  <si>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</si>
  <si>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</si>
  <si>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</si>
  <si>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</si>
  <si>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</si>
  <si>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</si>
  <si>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</si>
  <si>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</si>
  <si>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</si>
  <si>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</si>
  <si>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</si>
  <si>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</si>
  <si>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</si>
  <si>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</si>
  <si>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</si>
  <si>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</si>
  <si>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</si>
  <si>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</si>
  <si>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</si>
  <si>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</si>
  <si>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</si>
  <si>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</si>
  <si>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</si>
  <si>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</si>
  <si>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</si>
  <si>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</si>
  <si>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</si>
  <si>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</si>
  <si>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</si>
  <si>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</si>
  <si>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</si>
  <si>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</si>
  <si>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</si>
  <si>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</si>
  <si>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</si>
  <si>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</si>
  <si>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</si>
  <si>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</si>
  <si>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</si>
  <si>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</si>
  <si>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</si>
  <si>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</si>
  <si>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</si>
  <si>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</si>
  <si>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</si>
  <si>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</si>
  <si>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</si>
  <si>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</si>
  <si>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</si>
  <si>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</si>
  <si>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</si>
  <si>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</si>
  <si>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</si>
  <si>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</si>
  <si>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</si>
  <si>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</si>
  <si>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</si>
  <si>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</si>
  <si>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</si>
  <si>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</si>
  <si>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</si>
  <si>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</si>
  <si>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</si>
  <si>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</si>
  <si>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</si>
  <si>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</si>
  <si>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</si>
  <si>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</si>
  <si>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</si>
  <si>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</si>
  <si>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</si>
  <si>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</si>
  <si>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</si>
  <si>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</si>
  <si>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</si>
  <si>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</si>
  <si>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</si>
  <si>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</si>
  <si>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</si>
  <si>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</si>
  <si>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</si>
  <si>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</si>
  <si>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</si>
  <si>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</si>
  <si>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</si>
  <si>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</si>
  <si>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</si>
  <si>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</si>
  <si>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</si>
  <si>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</si>
  <si>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</si>
  <si>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</si>
  <si>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</si>
  <si>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</si>
  <si>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</si>
  <si>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</si>
  <si>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</si>
  <si>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</si>
  <si>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</si>
  <si>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</si>
  <si>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</si>
  <si>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</si>
  <si>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</si>
  <si>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</si>
  <si>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</si>
  <si>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</si>
  <si>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</si>
  <si>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</si>
  <si>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</si>
  <si>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</si>
  <si>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</si>
  <si>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</si>
  <si>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</si>
  <si>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</si>
  <si>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</si>
  <si>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</si>
  <si>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</si>
  <si>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</si>
  <si>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</si>
  <si>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</si>
  <si>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</si>
  <si>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</si>
  <si>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</si>
  <si>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</si>
  <si>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</si>
  <si>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</si>
  <si>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</si>
  <si>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</si>
  <si>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</si>
  <si>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</si>
  <si>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</si>
  <si>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</si>
  <si>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</si>
  <si>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</si>
  <si>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</si>
  <si>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</si>
  <si>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</si>
  <si>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</si>
  <si>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</si>
  <si>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</si>
  <si>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</si>
  <si>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</si>
  <si>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</si>
  <si>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</si>
  <si>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</si>
  <si>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</si>
  <si>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</si>
  <si>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</si>
  <si>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</si>
  <si>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</si>
  <si>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</si>
  <si>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</si>
  <si>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</si>
  <si>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</si>
  <si>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</si>
  <si>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</si>
  <si>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</si>
  <si>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</si>
  <si>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</si>
  <si>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</si>
  <si>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</si>
  <si>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</si>
  <si>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</si>
  <si>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</si>
  <si>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</si>
  <si>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</si>
  <si>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</si>
  <si>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</si>
  <si>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</si>
  <si>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</si>
  <si>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</si>
  <si>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</si>
  <si>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</si>
  <si>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</si>
  <si>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</si>
  <si>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</si>
  <si>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</si>
  <si>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</si>
  <si>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</si>
  <si>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</si>
  <si>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</si>
  <si>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</si>
  <si>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</si>
  <si>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</si>
  <si>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</si>
  <si>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</si>
  <si>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</si>
  <si>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</si>
  <si>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</si>
  <si>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</si>
  <si>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</si>
  <si>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</si>
  <si>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</si>
  <si>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</si>
  <si>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</si>
  <si>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</si>
  <si>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</si>
  <si>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</si>
  <si>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</si>
  <si>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</si>
  <si>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</si>
  <si>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</si>
  <si>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</si>
  <si>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</si>
  <si>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</si>
  <si>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</si>
  <si>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</si>
  <si>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</si>
  <si>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</si>
  <si>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</si>
  <si>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</si>
  <si>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</si>
  <si>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</si>
  <si>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</si>
  <si>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</si>
  <si>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</si>
  <si>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</si>
  <si>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</si>
  <si>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</si>
  <si>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</si>
  <si>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</si>
  <si>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</si>
  <si>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</si>
  <si>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</si>
  <si>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</si>
  <si>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</si>
  <si>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</si>
  <si>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</si>
  <si>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</si>
  <si>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</si>
  <si>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</si>
  <si>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</si>
  <si>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</si>
  <si>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</si>
  <si>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</si>
  <si>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</si>
  <si>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</si>
  <si>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</si>
  <si>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</si>
  <si>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</si>
  <si>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</si>
  <si>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</si>
  <si>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</si>
  <si>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</si>
  <si>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</si>
  <si>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</si>
  <si>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</si>
  <si>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</si>
  <si>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</si>
  <si>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</si>
  <si>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</si>
  <si>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</si>
  <si>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</si>
  <si>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</si>
  <si>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</si>
  <si>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</si>
  <si>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</si>
  <si>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</si>
  <si>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</si>
  <si>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</si>
  <si>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</si>
  <si>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</si>
  <si>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</si>
  <si>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</si>
  <si>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</si>
  <si>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</si>
  <si>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</si>
  <si>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</si>
  <si>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</si>
  <si>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</si>
  <si>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</si>
  <si>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</si>
  <si>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</si>
  <si>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</si>
  <si>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</si>
  <si>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</si>
  <si>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</si>
  <si>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</si>
  <si>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</si>
  <si>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</si>
  <si>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</si>
  <si>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</si>
  <si>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</si>
  <si>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</si>
  <si>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</si>
  <si>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</si>
  <si>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</si>
  <si>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</si>
  <si>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</si>
  <si>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</si>
  <si>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</si>
  <si>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</si>
  <si>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</si>
  <si>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</si>
  <si>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</si>
  <si>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</si>
  <si>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</si>
  <si>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</si>
  <si>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</si>
  <si>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</si>
  <si>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</si>
  <si>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</si>
  <si>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</si>
  <si>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</si>
  <si>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</si>
  <si>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</si>
  <si>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</si>
  <si>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</si>
  <si>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</si>
  <si>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</si>
  <si>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</si>
  <si>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</si>
  <si>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</si>
  <si>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</si>
  <si>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</si>
  <si>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</si>
  <si>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</si>
  <si>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</si>
  <si>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</si>
  <si>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</si>
  <si>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</si>
  <si>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</si>
  <si>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</si>
  <si>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</si>
  <si>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</si>
  <si>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</si>
  <si>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</si>
  <si>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</si>
  <si>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</si>
  <si>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</si>
  <si>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</si>
  <si>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</si>
  <si>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</si>
  <si>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</si>
  <si>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</si>
  <si>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</si>
  <si>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</si>
  <si>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</si>
  <si>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</si>
  <si>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</si>
  <si>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</si>
  <si>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</si>
  <si>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</si>
  <si>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</si>
  <si>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</si>
  <si>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</si>
  <si>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</si>
  <si>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</si>
  <si>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</si>
  <si>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</si>
  <si>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</si>
  <si>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</si>
  <si>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</si>
  <si>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</si>
  <si>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</si>
  <si>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</si>
  <si>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</si>
  <si>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</si>
  <si>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</si>
  <si>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</si>
  <si>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</si>
  <si>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</si>
  <si>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</si>
  <si>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</si>
  <si>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</si>
  <si>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</si>
  <si>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</si>
  <si>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</si>
  <si>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</si>
  <si>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</si>
  <si>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</si>
  <si>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</si>
  <si>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</si>
  <si>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</si>
  <si>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</si>
  <si>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</si>
  <si>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</si>
  <si>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</si>
  <si>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</si>
  <si>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</si>
  <si>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</si>
  <si>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</si>
  <si>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</si>
  <si>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</si>
  <si>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</si>
  <si>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</si>
  <si>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</si>
  <si>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</si>
  <si>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</si>
  <si>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</si>
  <si>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</si>
  <si>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</si>
  <si>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</si>
  <si>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</si>
  <si>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</si>
  <si>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</si>
  <si>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</si>
  <si>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</si>
  <si>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</si>
  <si>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</si>
  <si>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</si>
  <si>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</si>
  <si>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</si>
  <si>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</si>
  <si>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</si>
  <si>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</si>
  <si>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</si>
  <si>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</si>
  <si>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</si>
  <si>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</si>
  <si>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</si>
  <si>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</si>
  <si>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</si>
  <si>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</si>
  <si>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</si>
  <si>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</si>
  <si>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</si>
  <si>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</si>
  <si>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</si>
  <si>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</si>
  <si>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</si>
  <si>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</si>
  <si>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</si>
  <si>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</si>
  <si>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</si>
  <si>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</si>
  <si>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</si>
  <si>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</si>
  <si>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</si>
  <si>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</si>
  <si>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</si>
  <si>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</si>
  <si>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</si>
  <si>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</si>
  <si>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</si>
  <si>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</si>
  <si>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</si>
  <si>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</si>
  <si>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</si>
  <si>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</si>
  <si>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</si>
  <si>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</si>
  <si>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</si>
  <si>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</si>
  <si>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</si>
  <si>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</si>
  <si>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</si>
  <si>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</si>
  <si>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</si>
  <si>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</si>
  <si>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</si>
  <si>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</si>
  <si>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</si>
  <si>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</si>
  <si>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</si>
  <si>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</si>
  <si>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</si>
  <si>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</si>
  <si>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</si>
  <si>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</si>
  <si>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</si>
  <si>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</si>
  <si>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</si>
  <si>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</si>
  <si>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</si>
  <si>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</si>
  <si>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</si>
  <si>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</si>
  <si>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</si>
  <si>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</si>
  <si>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</si>
  <si>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</si>
  <si>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</si>
  <si>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</si>
  <si>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</si>
  <si>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</si>
  <si>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</si>
  <si>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</si>
  <si>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</si>
  <si>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</si>
  <si>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</si>
  <si>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</si>
  <si>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</si>
  <si>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</si>
  <si>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</si>
  <si>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</si>
  <si>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</si>
  <si>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</si>
  <si>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</si>
  <si>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</si>
  <si>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</si>
  <si>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</si>
  <si>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</si>
  <si>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</si>
  <si>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</si>
  <si>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</si>
  <si>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</si>
  <si>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</si>
  <si>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</si>
  <si>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</si>
  <si>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</si>
  <si>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</si>
  <si>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</si>
  <si>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</si>
  <si>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</si>
  <si>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</si>
  <si>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</si>
  <si>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</si>
  <si>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</si>
  <si>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</si>
  <si>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</si>
  <si>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</si>
  <si>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</si>
  <si>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</si>
  <si>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</si>
  <si>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</si>
  <si>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</si>
  <si>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</si>
  <si>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</si>
  <si>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</si>
  <si>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</si>
  <si>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</si>
  <si>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</si>
  <si>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</si>
  <si>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</si>
  <si>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</si>
  <si>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</si>
  <si>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</si>
  <si>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</si>
  <si>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</si>
  <si>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</si>
  <si>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</si>
  <si>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</si>
  <si>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</si>
  <si>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</si>
  <si>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</si>
  <si>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</si>
  <si>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</si>
  <si>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</si>
  <si>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</si>
  <si>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</si>
  <si>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</si>
  <si>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</si>
  <si>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</si>
  <si>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</si>
  <si>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</si>
  <si>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</si>
  <si>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</si>
  <si>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</si>
  <si>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</si>
  <si>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</si>
  <si>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</si>
  <si>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</si>
  <si>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</si>
  <si>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</si>
  <si>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</si>
  <si>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</si>
  <si>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</si>
  <si>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</si>
  <si>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</si>
  <si>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</si>
  <si>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</si>
  <si>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</si>
  <si>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</si>
  <si>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</si>
  <si>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</si>
  <si>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</si>
  <si>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</si>
  <si>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</si>
  <si>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</si>
  <si>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</si>
  <si>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</si>
  <si>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</si>
  <si>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</si>
  <si>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</si>
  <si>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</si>
  <si>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</si>
  <si>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</si>
  <si>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</si>
  <si>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</si>
  <si>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</si>
  <si>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</si>
  <si>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</si>
  <si>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</si>
  <si>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</si>
  <si>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</si>
  <si>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</si>
  <si>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</si>
  <si>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</si>
  <si>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</si>
  <si>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</si>
  <si>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</si>
  <si>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</si>
  <si>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</si>
  <si>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</si>
  <si>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</si>
  <si>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</si>
  <si>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</si>
  <si>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</si>
  <si>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</si>
  <si>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</si>
  <si>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</si>
  <si>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</si>
  <si>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</si>
  <si>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</si>
  <si>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</si>
  <si>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</si>
  <si>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</si>
  <si>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</si>
  <si>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</si>
  <si>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</si>
  <si>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</si>
  <si>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</si>
  <si>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</si>
  <si>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</si>
  <si>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</si>
  <si>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</si>
  <si>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</si>
  <si>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</si>
  <si>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</si>
  <si>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</si>
  <si>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</si>
  <si>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</si>
  <si>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</si>
  <si>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</si>
  <si>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</si>
  <si>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</si>
  <si>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</si>
  <si>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</si>
  <si>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</si>
  <si>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</si>
  <si>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</si>
  <si>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</si>
  <si>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</si>
  <si>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</si>
  <si>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</si>
  <si>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</si>
  <si>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</si>
  <si>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</si>
  <si>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</si>
  <si>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</si>
  <si>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</si>
  <si>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</si>
  <si>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</si>
  <si>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</si>
  <si>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</si>
  <si>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</si>
  <si>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</si>
  <si>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</si>
  <si>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</si>
  <si>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</si>
  <si>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</si>
  <si>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</si>
  <si>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</si>
  <si>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</si>
  <si>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</si>
  <si>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</si>
  <si>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</si>
  <si>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</si>
  <si>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</si>
  <si>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</si>
  <si>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</si>
  <si>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</si>
  <si>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</si>
  <si>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</si>
  <si>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</si>
  <si>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</si>
  <si>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</si>
  <si>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</si>
  <si>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</si>
  <si>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</si>
  <si>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</si>
  <si>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</si>
  <si>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</si>
  <si>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</si>
  <si>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</si>
  <si>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</si>
  <si>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</si>
  <si>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</si>
  <si>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</si>
  <si>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</si>
  <si>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</si>
  <si>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</si>
  <si>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</si>
  <si>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</si>
  <si>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</si>
  <si>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</si>
  <si>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</si>
  <si>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</si>
  <si>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</si>
  <si>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</si>
  <si>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</si>
  <si>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</si>
  <si>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</si>
  <si>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</si>
  <si>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</si>
  <si>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</si>
  <si>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</si>
  <si>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</si>
  <si>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</si>
  <si>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</si>
  <si>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</si>
  <si>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</si>
  <si>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</si>
  <si>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</si>
  <si>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</si>
  <si>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</si>
  <si>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</si>
  <si>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</si>
  <si>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</si>
  <si>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</si>
  <si>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</si>
  <si>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</si>
  <si>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</si>
  <si>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</si>
  <si>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</si>
  <si>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</si>
  <si>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</si>
  <si>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</si>
  <si>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</si>
  <si>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</si>
  <si>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</si>
  <si>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</si>
  <si>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</si>
  <si>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</si>
  <si>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</si>
  <si>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</si>
  <si>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</si>
  <si>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</si>
  <si>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</si>
  <si>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</si>
  <si>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</si>
  <si>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</si>
  <si>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</si>
  <si>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</si>
  <si>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</si>
  <si>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</si>
  <si>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</si>
  <si>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</si>
  <si>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</si>
  <si>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</si>
  <si>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</si>
  <si>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</si>
  <si>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</si>
  <si>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</si>
  <si>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</si>
  <si>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</si>
  <si>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</si>
  <si>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</si>
  <si>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</si>
  <si>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</si>
  <si>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</si>
  <si>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</si>
  <si>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</si>
  <si>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</si>
  <si>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</si>
  <si>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</si>
  <si>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</si>
  <si>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</si>
  <si>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</si>
  <si>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</si>
  <si>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</si>
  <si>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</si>
  <si>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</si>
  <si>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</si>
  <si>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</si>
  <si>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</si>
  <si>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</si>
  <si>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</si>
  <si>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</si>
  <si>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</si>
  <si>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</si>
  <si>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</si>
  <si>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</si>
  <si>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</si>
  <si>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</si>
  <si>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</si>
  <si>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</si>
  <si>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</si>
  <si>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</si>
  <si>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</si>
  <si>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</si>
  <si>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</si>
  <si>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</si>
  <si>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</si>
  <si>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</si>
  <si>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</si>
  <si>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</si>
  <si>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</si>
  <si>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</si>
  <si>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</si>
  <si>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</si>
  <si>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</si>
  <si>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</si>
  <si>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</si>
  <si>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</si>
  <si>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</si>
  <si>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</si>
  <si>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</si>
  <si>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</si>
  <si>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</si>
  <si>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</si>
  <si>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</si>
  <si>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</si>
  <si>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</si>
  <si>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</si>
  <si>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</si>
  <si>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</si>
  <si>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</si>
  <si>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</si>
  <si>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</si>
  <si>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</si>
  <si>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</si>
  <si>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</si>
  <si>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</si>
  <si>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</si>
  <si>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</si>
  <si>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</si>
  <si>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</si>
  <si>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</si>
  <si>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</si>
  <si>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</si>
  <si>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</si>
  <si>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</si>
  <si>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</si>
  <si>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</si>
  <si>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</si>
  <si>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</si>
  <si>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</si>
  <si>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</si>
  <si>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</si>
  <si>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</si>
  <si>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</si>
  <si>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</si>
  <si>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</si>
  <si>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</si>
  <si>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</si>
  <si>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</si>
  <si>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</si>
  <si>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</si>
  <si>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</si>
  <si>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</si>
  <si>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</si>
  <si>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</si>
  <si>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</si>
  <si>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</si>
  <si>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</si>
  <si>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</si>
  <si>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</si>
  <si>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</si>
  <si>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</si>
  <si>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</si>
  <si>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</si>
  <si>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</si>
  <si>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</si>
  <si>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</si>
  <si>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</si>
  <si>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</si>
  <si>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</si>
  <si>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</si>
  <si>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</si>
  <si>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</si>
  <si>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</si>
  <si>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</si>
  <si>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</si>
  <si>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</si>
  <si>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</si>
  <si>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</si>
  <si>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</si>
  <si>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</si>
  <si>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</si>
  <si>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</si>
  <si>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</si>
  <si>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</si>
  <si>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</si>
  <si>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</si>
  <si>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</si>
  <si>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</si>
  <si>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</si>
  <si>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</si>
  <si>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</si>
  <si>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</si>
  <si>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</si>
  <si>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</si>
  <si>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</si>
  <si>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</si>
  <si>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</si>
  <si>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</si>
  <si>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</si>
  <si>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</si>
  <si>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</si>
  <si>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</si>
  <si>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</si>
  <si>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</si>
  <si>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</si>
  <si>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</si>
  <si>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</si>
  <si>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</si>
  <si>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</si>
  <si>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</si>
  <si>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</si>
  <si>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</si>
  <si>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</si>
  <si>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</si>
  <si>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</si>
  <si>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</si>
  <si>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</si>
  <si>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</si>
  <si>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</si>
  <si>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</si>
  <si>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</si>
  <si>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</si>
  <si>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</si>
  <si>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</si>
  <si>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</si>
  <si>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</si>
  <si>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</si>
  <si>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</si>
  <si>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</si>
  <si>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</si>
  <si>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</si>
  <si>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</si>
  <si>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</si>
  <si>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</si>
  <si>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</si>
  <si>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</si>
  <si>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</si>
  <si>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</si>
  <si>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</si>
  <si>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</si>
  <si>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</si>
  <si>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</si>
  <si>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</si>
  <si>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</si>
  <si>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</si>
  <si>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</si>
  <si>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</si>
  <si>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</si>
  <si>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</si>
  <si>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</si>
  <si>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</si>
  <si>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</si>
  <si>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</si>
  <si>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</si>
  <si>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</si>
  <si>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</si>
  <si>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</si>
  <si>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</si>
  <si>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</si>
  <si>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</si>
  <si>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</si>
  <si>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</si>
  <si>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</si>
  <si>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</si>
  <si>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</si>
  <si>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</si>
  <si>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</si>
  <si>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</si>
  <si>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</si>
  <si>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</si>
  <si>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</si>
  <si>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</si>
  <si>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</si>
  <si>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</si>
  <si>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</si>
  <si>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</si>
  <si>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</si>
  <si>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</si>
  <si>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</si>
  <si>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</si>
  <si>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</si>
  <si>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</si>
  <si>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</si>
  <si>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</si>
  <si>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</si>
  <si>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</si>
  <si>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</si>
  <si>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</si>
  <si>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</si>
  <si>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</si>
  <si>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</si>
  <si>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</si>
  <si>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</si>
  <si>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</si>
  <si>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</si>
  <si>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</si>
  <si>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</si>
  <si>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</si>
  <si>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</si>
  <si>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</si>
  <si>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</si>
  <si>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</si>
  <si>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</si>
  <si>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</si>
  <si>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</si>
  <si>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</si>
  <si>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</si>
  <si>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</si>
  <si>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</si>
  <si>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</si>
  <si>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</si>
  <si>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</si>
  <si>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</si>
  <si>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</si>
  <si>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</si>
  <si>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</si>
  <si>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</si>
  <si>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</si>
  <si>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</si>
  <si>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</si>
  <si>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</si>
  <si>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</si>
  <si>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</si>
  <si>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</si>
  <si>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</si>
  <si>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</si>
  <si>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</si>
  <si>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</si>
  <si>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</si>
  <si>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</si>
  <si>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</si>
  <si>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</si>
  <si>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</si>
  <si>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</si>
  <si>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</si>
  <si>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</si>
  <si>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</si>
  <si>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</si>
  <si>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</si>
  <si>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</si>
  <si>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</si>
  <si>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</si>
  <si>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</si>
  <si>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</si>
  <si>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</si>
  <si>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</si>
  <si>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</si>
  <si>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</si>
  <si>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</si>
  <si>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</si>
  <si>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</si>
  <si>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</si>
  <si>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</si>
  <si>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</si>
  <si>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</si>
  <si>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</si>
  <si>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</si>
  <si>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</si>
  <si>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</si>
  <si>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</si>
  <si>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</si>
  <si>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</si>
  <si>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</si>
  <si>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</si>
  <si>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</si>
  <si>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</si>
  <si>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</si>
  <si>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</si>
  <si>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</si>
  <si>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</si>
  <si>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</si>
  <si>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</si>
  <si>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</si>
  <si>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</si>
  <si>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</si>
  <si>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</si>
  <si>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</si>
  <si>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</si>
  <si>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</si>
  <si>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</si>
  <si>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</si>
  <si>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</si>
  <si>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</si>
  <si>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</si>
  <si>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</si>
  <si>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</si>
  <si>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</si>
  <si>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</si>
  <si>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</si>
  <si>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</si>
  <si>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</si>
  <si>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</si>
  <si>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</si>
  <si>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</si>
  <si>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</si>
  <si>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</si>
  <si>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</si>
  <si>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</si>
  <si>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</si>
  <si>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</si>
  <si>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</si>
  <si>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</si>
  <si>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</si>
  <si>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</si>
  <si>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</si>
  <si>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</si>
  <si>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</si>
  <si>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</si>
  <si>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</si>
  <si>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</si>
  <si>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</si>
  <si>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</si>
  <si>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</si>
  <si>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</si>
  <si>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</si>
  <si>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</si>
  <si>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</si>
  <si>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</si>
  <si>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</si>
  <si>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</si>
  <si>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</si>
  <si>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</si>
  <si>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</si>
  <si>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</si>
  <si>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</si>
  <si>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</si>
  <si>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</si>
  <si>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</si>
  <si>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</si>
  <si>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</si>
  <si>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</si>
  <si>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</si>
  <si>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</si>
  <si>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</si>
  <si>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</si>
  <si>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</si>
  <si>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</si>
  <si>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</si>
  <si>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</si>
  <si>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</si>
  <si>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</si>
  <si>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</si>
  <si>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</si>
  <si>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</si>
  <si>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</si>
  <si>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</si>
  <si>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</si>
  <si>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</si>
  <si>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</si>
  <si>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</si>
  <si>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</si>
  <si>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</si>
  <si>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</si>
  <si>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</si>
  <si>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</si>
  <si>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</si>
  <si>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</si>
  <si>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</si>
  <si>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</si>
  <si>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</si>
  <si>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</si>
  <si>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</si>
  <si>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</si>
  <si>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</si>
  <si>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</si>
  <si>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</si>
  <si>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</si>
  <si>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</si>
  <si>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</si>
  <si>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</si>
  <si>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</si>
  <si>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</si>
  <si>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</si>
  <si>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</si>
  <si>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</si>
  <si>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</si>
  <si>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</si>
  <si>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</si>
  <si>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</si>
  <si>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</si>
  <si>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</si>
  <si>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</si>
  <si>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</si>
  <si>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</si>
  <si>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</si>
  <si>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</si>
  <si>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</si>
  <si>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</si>
  <si>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</si>
  <si>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</si>
  <si>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</si>
  <si>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</si>
  <si>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</si>
  <si>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</si>
  <si>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</si>
  <si>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</si>
  <si>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</si>
  <si>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</si>
  <si>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</si>
  <si>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</si>
  <si>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</si>
  <si>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</si>
  <si>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</si>
  <si>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</si>
  <si>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</si>
  <si>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</si>
  <si>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</si>
  <si>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</si>
  <si>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</si>
  <si>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</si>
  <si>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</si>
  <si>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</si>
  <si>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</si>
  <si>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</si>
  <si>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</si>
  <si>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</si>
  <si>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</si>
  <si>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</si>
  <si>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</si>
  <si>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</si>
  <si>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</si>
  <si>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</si>
  <si>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</si>
  <si>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</si>
  <si>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</si>
  <si>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</si>
  <si>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</si>
  <si>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</si>
  <si>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</si>
  <si>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</si>
  <si>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</si>
  <si>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</si>
  <si>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</si>
  <si>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</si>
  <si>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</si>
  <si>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</si>
  <si>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</si>
  <si>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</si>
  <si>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</si>
  <si>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</si>
  <si>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</si>
  <si>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</si>
  <si>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</si>
  <si>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</si>
  <si>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</si>
  <si>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</si>
  <si>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</si>
  <si>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</si>
  <si>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</si>
  <si>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</si>
  <si>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</si>
  <si>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</si>
  <si>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</si>
  <si>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</si>
  <si>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</si>
  <si>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</si>
  <si>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</si>
  <si>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</si>
  <si>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</si>
  <si>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</si>
  <si>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</si>
  <si>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</si>
  <si>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</si>
  <si>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</si>
  <si>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</si>
  <si>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</si>
  <si>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</si>
  <si>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</si>
  <si>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</si>
  <si>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</si>
  <si>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</si>
  <si>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</si>
  <si>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</si>
  <si>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</si>
  <si>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</si>
  <si>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</si>
  <si>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</si>
  <si>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</si>
  <si>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</si>
  <si>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</si>
  <si>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</si>
  <si>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</si>
  <si>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</si>
  <si>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</si>
  <si>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</si>
  <si>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</si>
  <si>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</si>
  <si>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</si>
  <si>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</si>
  <si>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</si>
  <si>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</si>
  <si>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</si>
  <si>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</si>
  <si>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</si>
  <si>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</si>
  <si>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</si>
  <si>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</si>
  <si>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</si>
  <si>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</si>
  <si>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</si>
  <si>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</si>
  <si>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</si>
  <si>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</si>
  <si>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</si>
  <si>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</si>
  <si>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</si>
  <si>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</si>
  <si>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</si>
  <si>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</si>
  <si>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</si>
  <si>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</si>
  <si>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</si>
  <si>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</si>
  <si>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</si>
  <si>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</si>
  <si>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</si>
  <si>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</si>
  <si>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</si>
  <si>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</si>
  <si>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</si>
  <si>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</si>
  <si>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</si>
  <si>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</si>
  <si>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</si>
  <si>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</si>
  <si>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</si>
  <si>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</si>
  <si>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</si>
  <si>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</si>
  <si>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</si>
  <si>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</si>
  <si>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</si>
  <si>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</si>
  <si>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</si>
  <si>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</si>
  <si>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</si>
  <si>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</si>
  <si>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</si>
  <si>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</si>
  <si>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</si>
  <si>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</si>
  <si>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</si>
  <si>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</si>
  <si>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</si>
  <si>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</si>
  <si>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</si>
  <si>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</si>
  <si>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</si>
  <si>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</si>
  <si>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</si>
  <si>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</si>
  <si>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</si>
  <si>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</si>
  <si>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</si>
  <si>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</si>
  <si>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</si>
  <si>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</si>
  <si>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</si>
  <si>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</si>
  <si>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</si>
  <si>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</si>
  <si>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</si>
  <si>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</si>
  <si>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</si>
  <si>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</si>
  <si>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</si>
  <si>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</si>
  <si>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</si>
  <si>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</si>
  <si>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</si>
  <si>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</si>
  <si>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</si>
  <si>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</si>
  <si>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</si>
  <si>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</si>
  <si>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</si>
  <si>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</si>
  <si>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</si>
  <si>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</si>
  <si>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</si>
  <si>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</si>
  <si>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</si>
  <si>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</si>
  <si>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</si>
  <si>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</si>
  <si>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</si>
  <si>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</si>
  <si>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</si>
  <si>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</si>
  <si>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</si>
  <si>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</si>
  <si>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</si>
  <si>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</si>
  <si>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</si>
  <si>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</si>
  <si>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</si>
  <si>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</si>
  <si>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</si>
  <si>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</si>
  <si>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</si>
  <si>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</si>
  <si>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</si>
  <si>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</si>
  <si>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</si>
  <si>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</si>
  <si>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</si>
  <si>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</si>
  <si>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</si>
  <si>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</si>
  <si>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</si>
  <si>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</si>
  <si>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</si>
  <si>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</si>
  <si>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</si>
  <si>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</si>
  <si>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</si>
  <si>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</si>
  <si>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</si>
  <si>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</si>
  <si>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</si>
  <si>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</si>
  <si>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</si>
  <si>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</si>
  <si>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</si>
  <si>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</si>
  <si>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</si>
  <si>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</si>
  <si>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</si>
  <si>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</si>
  <si>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</si>
  <si>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</si>
  <si>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</si>
  <si>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</si>
  <si>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</si>
  <si>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</si>
  <si>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</si>
  <si>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</si>
  <si>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</si>
  <si>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</si>
  <si>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</si>
  <si>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</si>
  <si>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</si>
  <si>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</si>
  <si>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</si>
  <si>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</si>
  <si>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</si>
  <si>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</si>
  <si>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</si>
  <si>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</si>
  <si>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</si>
  <si>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</si>
  <si>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</si>
  <si>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</si>
  <si>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</si>
  <si>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</si>
  <si>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</si>
  <si>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</si>
  <si>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</si>
  <si>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</si>
  <si>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</si>
  <si>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</si>
  <si>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</si>
  <si>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</si>
  <si>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</si>
  <si>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</si>
  <si>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</si>
  <si>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</si>
  <si>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</si>
  <si>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</si>
  <si>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</si>
  <si>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</si>
  <si>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</si>
  <si>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</si>
  <si>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</si>
  <si>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</si>
  <si>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</si>
  <si>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</si>
  <si>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</si>
  <si>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</si>
  <si>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</si>
  <si>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</si>
  <si>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</si>
  <si>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</si>
  <si>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</si>
  <si>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</si>
  <si>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</si>
  <si>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</si>
  <si>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</si>
  <si>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</si>
  <si>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</si>
  <si>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</si>
  <si>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</si>
  <si>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</si>
  <si>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</si>
  <si>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</si>
  <si>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</si>
  <si>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</si>
  <si>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</si>
  <si>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</si>
  <si>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</si>
  <si>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</si>
  <si>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</si>
  <si>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</si>
  <si>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</si>
  <si>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</si>
  <si>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</si>
  <si>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</si>
  <si>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</si>
  <si>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</si>
  <si>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</si>
  <si>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</si>
  <si>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</si>
  <si>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</si>
  <si>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</si>
  <si>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</si>
  <si>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</si>
  <si>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</si>
  <si>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</si>
  <si>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</si>
  <si>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</si>
  <si>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</si>
  <si>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</si>
  <si>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</si>
  <si>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</si>
  <si>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</si>
  <si>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</si>
  <si>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</si>
  <si>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</si>
  <si>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</si>
  <si>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</si>
  <si>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</si>
  <si>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</si>
  <si>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</si>
  <si>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</si>
  <si>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</si>
  <si>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</si>
  <si>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</si>
  <si>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</si>
  <si>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</si>
  <si>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</si>
  <si>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</si>
  <si>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</si>
  <si>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</si>
  <si>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</si>
  <si>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</si>
  <si>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</si>
  <si>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</si>
  <si>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</si>
  <si>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</si>
  <si>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</si>
  <si>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</si>
  <si>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</si>
  <si>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</si>
  <si>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</si>
  <si>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</si>
  <si>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</si>
  <si>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</si>
  <si>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</si>
  <si>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</si>
  <si>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</si>
  <si>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</si>
  <si>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</si>
  <si>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</si>
  <si>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</si>
  <si>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</si>
  <si>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</si>
  <si>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</si>
  <si>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</si>
  <si>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</si>
  <si>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</si>
  <si>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</si>
  <si>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</si>
  <si>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</si>
  <si>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</si>
  <si>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</si>
  <si>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</si>
  <si>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</si>
  <si>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</si>
  <si>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</si>
  <si>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</si>
  <si>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</si>
  <si>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</si>
  <si>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</si>
  <si>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</si>
  <si>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</si>
  <si>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</si>
  <si>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</si>
  <si>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</si>
  <si>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</si>
  <si>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</si>
  <si>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</si>
  <si>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</si>
  <si>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</si>
  <si>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</si>
  <si>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</si>
  <si>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</si>
  <si>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</si>
  <si>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</si>
  <si>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</si>
  <si>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</si>
  <si>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</si>
  <si>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</si>
  <si>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</si>
  <si>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</si>
  <si>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</si>
  <si>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</si>
  <si>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</si>
  <si>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</si>
  <si>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</si>
  <si>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</si>
  <si>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</si>
  <si>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</si>
  <si>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</si>
  <si>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</si>
  <si>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</si>
  <si>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</si>
  <si>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</si>
  <si>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</si>
  <si>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</si>
  <si>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</si>
  <si>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</si>
  <si>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</si>
  <si>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</si>
  <si>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</si>
  <si>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</si>
  <si>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</si>
  <si>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</si>
  <si>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</si>
  <si>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</si>
  <si>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</si>
  <si>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</si>
  <si>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</si>
  <si>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</si>
  <si>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</si>
  <si>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</si>
  <si>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</si>
  <si>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</si>
  <si>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</si>
  <si>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</si>
  <si>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</si>
  <si>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</si>
  <si>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</si>
  <si>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</si>
  <si>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</si>
  <si>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</si>
  <si>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</si>
  <si>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</si>
  <si>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</si>
  <si>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</si>
  <si>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</si>
  <si>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</si>
  <si>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</si>
  <si>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</si>
  <si>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</si>
  <si>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</si>
  <si>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</si>
  <si>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</si>
  <si>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</si>
  <si>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</si>
  <si>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</si>
  <si>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</si>
  <si>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</si>
  <si>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</si>
  <si>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</si>
  <si>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</si>
  <si>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</si>
  <si>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</si>
  <si>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</si>
  <si>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</si>
  <si>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</si>
  <si>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</si>
  <si>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</si>
  <si>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</si>
  <si>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</si>
  <si>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</si>
  <si>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</si>
  <si>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</si>
  <si>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</si>
  <si>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</si>
  <si>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</si>
  <si>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</si>
  <si>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</si>
  <si>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</si>
  <si>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</si>
  <si>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</si>
  <si>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</si>
  <si>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</si>
  <si>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</si>
  <si>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</si>
  <si>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</si>
  <si>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</si>
  <si>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</si>
  <si>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</si>
  <si>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</si>
  <si>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</si>
  <si>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</si>
  <si>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</si>
  <si>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</si>
  <si>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</si>
  <si>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</si>
  <si>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</si>
  <si>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</si>
  <si>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</si>
  <si>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</si>
  <si>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</si>
  <si>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</si>
  <si>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</si>
  <si>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</si>
  <si>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</si>
  <si>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</si>
  <si>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</si>
  <si>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</si>
  <si>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</si>
  <si>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</si>
  <si>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</si>
  <si>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</si>
  <si>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</si>
  <si>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</si>
  <si>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</si>
  <si>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</si>
  <si>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</si>
  <si>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</si>
  <si>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</si>
  <si>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</si>
  <si>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</si>
  <si>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</si>
  <si>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</si>
  <si>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</si>
  <si>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</si>
  <si>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</si>
  <si>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</si>
  <si>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</si>
  <si>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</si>
  <si>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</si>
  <si>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</si>
  <si>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</si>
  <si>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</si>
  <si>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</si>
  <si>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</si>
  <si>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</si>
  <si>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</si>
  <si>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</si>
  <si>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</si>
  <si>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</si>
  <si>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</si>
  <si>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</si>
  <si>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</si>
  <si>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</si>
  <si>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</si>
  <si>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</si>
  <si>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</si>
  <si>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</si>
  <si>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</si>
  <si>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</si>
  <si>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</si>
  <si>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</si>
  <si>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</si>
  <si>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</si>
  <si>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</si>
  <si>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</si>
  <si>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</si>
  <si>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</si>
  <si>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</si>
  <si>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</si>
  <si>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</si>
  <si>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</si>
  <si>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</si>
  <si>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</si>
  <si>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</si>
  <si>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</si>
  <si>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</si>
  <si>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</si>
  <si>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</si>
  <si>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</si>
  <si>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</si>
  <si>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</si>
  <si>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</si>
  <si>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</si>
  <si>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</si>
  <si>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</si>
  <si>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</si>
  <si>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</si>
  <si>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</si>
  <si>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</si>
  <si>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</si>
  <si>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</si>
  <si>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</si>
  <si>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</si>
  <si>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</si>
  <si>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</si>
  <si>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</si>
  <si>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</si>
  <si>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</si>
  <si>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</si>
  <si>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</si>
  <si>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</si>
  <si>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</si>
  <si>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</si>
  <si>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</si>
  <si>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</si>
  <si>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</si>
  <si>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</si>
  <si>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</si>
  <si>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</si>
  <si>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</si>
  <si>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</si>
  <si>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</si>
  <si>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</si>
  <si>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</si>
  <si>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</si>
  <si>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</si>
  <si>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</si>
  <si>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</si>
  <si>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</si>
  <si>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</si>
  <si>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</si>
  <si>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</si>
  <si>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</si>
  <si>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</si>
  <si>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</si>
  <si>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</si>
  <si>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</si>
  <si>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</si>
  <si>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</si>
  <si>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</si>
  <si>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</si>
  <si>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</si>
  <si>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</si>
  <si>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</si>
  <si>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</si>
  <si>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</si>
  <si>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</si>
  <si>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</si>
  <si>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</si>
  <si>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</si>
  <si>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</si>
  <si>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</si>
  <si>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</si>
  <si>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</si>
  <si>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</si>
  <si>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</si>
  <si>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</si>
  <si>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</si>
  <si>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</si>
  <si>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</si>
  <si>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</si>
  <si>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</si>
  <si>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</si>
  <si>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</si>
  <si>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</si>
  <si>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</si>
  <si>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</si>
  <si>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</si>
  <si>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</si>
  <si>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</si>
  <si>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</si>
  <si>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</si>
  <si>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</si>
  <si>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</si>
  <si>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</si>
  <si>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</si>
  <si>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</si>
  <si>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</si>
  <si>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</si>
  <si>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</si>
  <si>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</si>
  <si>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</si>
  <si>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</si>
  <si>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</si>
  <si>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</si>
  <si>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</si>
  <si>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</si>
  <si>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</si>
  <si>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</si>
  <si>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</si>
  <si>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</si>
  <si>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</si>
  <si>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</si>
  <si>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</si>
  <si>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</si>
  <si>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</si>
  <si>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</si>
  <si>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</si>
  <si>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</si>
  <si>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</si>
  <si>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</si>
  <si>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</si>
  <si>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</si>
  <si>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</si>
  <si>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</si>
  <si>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</si>
  <si>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</si>
  <si>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</si>
  <si>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</si>
  <si>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</si>
  <si>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</si>
  <si>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</si>
  <si>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</si>
  <si>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</si>
  <si>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</si>
  <si>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</si>
  <si>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</si>
  <si>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</si>
  <si>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</si>
  <si>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</si>
  <si>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</si>
  <si>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</si>
  <si>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</si>
  <si>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</si>
  <si>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</si>
  <si>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</si>
  <si>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</si>
  <si>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</si>
  <si>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</si>
  <si>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</si>
  <si>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</si>
  <si>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</si>
  <si>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</si>
  <si>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</si>
  <si>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</si>
  <si>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</si>
  <si>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</si>
  <si>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</si>
  <si>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</si>
  <si>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</si>
  <si>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</si>
  <si>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</si>
  <si>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</si>
  <si>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</si>
  <si>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</si>
  <si>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</si>
  <si>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</si>
  <si>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</si>
  <si>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</si>
  <si>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</si>
  <si>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</si>
  <si>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</si>
  <si>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</si>
  <si>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</si>
  <si>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</si>
  <si>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</si>
  <si>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</si>
  <si>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</si>
  <si>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</si>
  <si>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</si>
  <si>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</si>
  <si>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</si>
  <si>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</si>
  <si>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</si>
  <si>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</si>
  <si>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</si>
  <si>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</si>
  <si>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</si>
  <si>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</si>
  <si>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</si>
  <si>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</si>
  <si>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</si>
  <si>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</si>
  <si>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</si>
  <si>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</si>
  <si>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</si>
  <si>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</si>
  <si>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</si>
  <si>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</si>
  <si>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</si>
  <si>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</si>
  <si>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</si>
  <si>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</si>
  <si>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</si>
  <si>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</si>
  <si>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</si>
  <si>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</si>
  <si>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</si>
  <si>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</si>
  <si>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</si>
  <si>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</si>
  <si>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</si>
  <si>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</si>
  <si>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</si>
  <si>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</si>
  <si>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</si>
  <si>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</si>
  <si>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</si>
  <si>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</si>
  <si>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</si>
  <si>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</si>
  <si>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</si>
  <si>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</si>
  <si>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</si>
  <si>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</si>
  <si>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</si>
  <si>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</si>
  <si>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</si>
  <si>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</si>
  <si>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</si>
  <si>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</si>
  <si>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</si>
  <si>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</si>
  <si>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</si>
  <si>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</si>
  <si>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</si>
  <si>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</si>
  <si>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</si>
  <si>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</si>
  <si>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</si>
  <si>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</si>
  <si>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</si>
  <si>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</si>
  <si>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</si>
  <si>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</si>
  <si>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</si>
  <si>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</si>
  <si>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</si>
  <si>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</si>
  <si>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</si>
  <si>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</si>
  <si>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</si>
  <si>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</si>
  <si>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</si>
  <si>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</si>
  <si>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</si>
  <si>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</si>
  <si>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</si>
  <si>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</si>
  <si>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</si>
  <si>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</si>
  <si>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</si>
  <si>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</si>
  <si>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</si>
  <si>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</si>
  <si>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</si>
  <si>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</si>
  <si>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</si>
  <si>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</si>
  <si>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</si>
  <si>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</si>
  <si>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</si>
  <si>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</si>
  <si>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</si>
  <si>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</si>
  <si>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</si>
  <si>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</si>
  <si>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</si>
  <si>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</si>
  <si>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</si>
  <si>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</si>
  <si>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</si>
  <si>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</si>
  <si>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</si>
  <si>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</si>
  <si>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</si>
  <si>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</si>
  <si>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</si>
  <si>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</si>
  <si>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</si>
  <si>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</si>
  <si>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</si>
  <si>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</si>
  <si>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</si>
  <si>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</si>
  <si>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</si>
  <si>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</si>
  <si>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</si>
  <si>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</si>
  <si>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</si>
  <si>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</si>
  <si>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</si>
  <si>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</si>
  <si>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</si>
  <si>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</si>
  <si>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</si>
  <si>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</si>
  <si>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</si>
  <si>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</si>
  <si>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</si>
  <si>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</si>
  <si>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</si>
  <si>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</si>
  <si>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</si>
  <si>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</si>
  <si>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</si>
  <si>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</si>
  <si>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</si>
  <si>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</si>
  <si>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</si>
  <si>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</si>
  <si>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</si>
  <si>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</si>
  <si>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</si>
  <si>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</si>
  <si>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</si>
  <si>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</si>
  <si>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</si>
  <si>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</si>
  <si>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</si>
  <si>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</si>
  <si>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</si>
  <si>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</si>
  <si>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</si>
  <si>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</si>
  <si>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</si>
  <si>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</si>
  <si>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</si>
  <si>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</si>
  <si>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</si>
  <si>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</si>
  <si>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</si>
  <si>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</si>
  <si>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</si>
  <si>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</si>
  <si>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</si>
  <si>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</si>
  <si>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</si>
  <si>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</si>
  <si>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</si>
  <si>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</si>
  <si>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</si>
  <si>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</si>
  <si>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</si>
  <si>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</si>
  <si>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</si>
  <si>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</si>
  <si>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</si>
  <si>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</si>
  <si>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</si>
  <si>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</si>
  <si>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</si>
  <si>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</si>
  <si>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</si>
  <si>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</si>
  <si>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</si>
  <si>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</si>
  <si>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</si>
  <si>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</si>
  <si>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</si>
  <si>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</si>
  <si>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</si>
  <si>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</si>
  <si>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</si>
  <si>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</si>
  <si>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</si>
  <si>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</si>
  <si>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</si>
  <si>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</si>
  <si>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</si>
  <si>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</si>
  <si>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</si>
  <si>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</si>
  <si>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</si>
  <si>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</si>
  <si>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</si>
  <si>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</si>
  <si>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</si>
  <si>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</si>
  <si>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</si>
  <si>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</si>
  <si>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</si>
  <si>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</si>
  <si>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</si>
  <si>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</si>
  <si>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</si>
  <si>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</si>
  <si>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</si>
  <si>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</si>
  <si>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</si>
  <si>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</si>
  <si>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</si>
  <si>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</si>
  <si>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</si>
  <si>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</si>
  <si>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</si>
  <si>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</si>
  <si>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</si>
  <si>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</si>
  <si>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</si>
  <si>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</si>
  <si>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</si>
  <si>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</si>
  <si>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</si>
  <si>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</si>
  <si>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</si>
  <si>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</si>
  <si>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</si>
  <si>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</si>
  <si>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</si>
  <si>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</si>
  <si>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</si>
  <si>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</si>
  <si>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</si>
  <si>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</si>
  <si>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</si>
  <si>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</si>
  <si>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</si>
  <si>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</si>
  <si>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</si>
  <si>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</si>
  <si>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</si>
  <si>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</si>
  <si>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</si>
  <si>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</si>
  <si>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</si>
  <si>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</si>
  <si>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</si>
  <si>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</si>
  <si>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</si>
  <si>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</si>
  <si>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</si>
  <si>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</si>
  <si>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</si>
  <si>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</si>
  <si>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</si>
  <si>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</si>
  <si>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</si>
  <si>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</si>
  <si>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</si>
  <si>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</si>
  <si>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</si>
  <si>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</si>
  <si>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</si>
  <si>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</si>
  <si>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</si>
  <si>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</si>
  <si>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</si>
  <si>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</si>
  <si>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</si>
  <si>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</si>
  <si>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</si>
  <si>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</si>
  <si>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</si>
  <si>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</si>
  <si>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</si>
  <si>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</si>
  <si>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</si>
  <si>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</si>
  <si>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</si>
  <si>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</si>
  <si>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</si>
  <si>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</si>
  <si>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</si>
  <si>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</si>
  <si>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</si>
  <si>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</si>
  <si>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</si>
  <si>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</si>
  <si>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</si>
  <si>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</si>
  <si>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</si>
  <si>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</si>
  <si>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</si>
  <si>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</si>
  <si>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</si>
  <si>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</si>
  <si>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</si>
  <si>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</si>
  <si>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</si>
  <si>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</si>
  <si>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</si>
  <si>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</si>
  <si>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</si>
  <si>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</si>
  <si>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</si>
  <si>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</si>
  <si>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</si>
  <si>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</si>
  <si>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</si>
  <si>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</si>
  <si>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</si>
  <si>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</si>
  <si>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</si>
  <si>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</si>
  <si>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</si>
  <si>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</si>
  <si>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</si>
  <si>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</si>
  <si>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</si>
  <si>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</si>
  <si>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</si>
  <si>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</si>
  <si>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</si>
  <si>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</si>
  <si>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</si>
  <si>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</si>
  <si>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</si>
  <si>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</si>
  <si>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</si>
  <si>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</si>
  <si>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</si>
  <si>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</si>
  <si>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</si>
  <si>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</si>
  <si>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</si>
  <si>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</si>
  <si>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</si>
  <si>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</si>
  <si>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</si>
  <si>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</si>
  <si>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</si>
  <si>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</si>
  <si>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</si>
  <si>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</si>
  <si>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</si>
  <si>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</si>
  <si>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</si>
  <si>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</si>
  <si>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</si>
  <si>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</si>
  <si>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</si>
  <si>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</si>
  <si>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</si>
  <si>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</si>
  <si>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</si>
  <si>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</si>
  <si>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</si>
  <si>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</si>
  <si>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</si>
  <si>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</si>
  <si>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</si>
  <si>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</si>
  <si>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</si>
  <si>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</si>
  <si>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</si>
  <si>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</si>
  <si>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</si>
  <si>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</si>
  <si>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</si>
  <si>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</si>
  <si>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</si>
  <si>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</si>
  <si>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</si>
  <si>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</si>
  <si>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</si>
  <si>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</si>
  <si>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</si>
  <si>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</si>
  <si>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</si>
  <si>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</si>
  <si>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</si>
  <si>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</si>
  <si>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</si>
  <si>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</si>
  <si>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</si>
  <si>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</si>
  <si>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</si>
  <si>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</si>
  <si>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</si>
  <si>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</si>
  <si>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</si>
  <si>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</si>
  <si>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</si>
  <si>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</si>
  <si>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</si>
  <si>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</si>
  <si>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</si>
  <si>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</si>
  <si>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</si>
  <si>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</si>
  <si>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</si>
  <si>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</si>
  <si>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</si>
  <si>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</si>
  <si>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</si>
  <si>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</si>
  <si>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</si>
  <si>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</si>
  <si>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</si>
  <si>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</si>
  <si>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</si>
  <si>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</si>
  <si>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</si>
  <si>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</si>
  <si>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</si>
  <si>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</si>
  <si>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</si>
  <si>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</si>
  <si>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</si>
  <si>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</si>
  <si>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</si>
  <si>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</si>
  <si>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</si>
  <si>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</si>
  <si>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</si>
  <si>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</si>
  <si>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</si>
  <si>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</si>
  <si>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</si>
  <si>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</si>
  <si>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</si>
  <si>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</si>
  <si>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</si>
  <si>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</si>
  <si>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</si>
  <si>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</si>
  <si>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</si>
  <si>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</si>
  <si>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</si>
  <si>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</si>
  <si>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</si>
  <si>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</si>
  <si>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</si>
  <si>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</si>
  <si>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</si>
  <si>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</si>
  <si>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</si>
  <si>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</si>
  <si>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</si>
  <si>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</si>
  <si>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</si>
  <si>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</si>
  <si>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</si>
  <si>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</si>
  <si>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</si>
  <si>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</si>
  <si>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</si>
  <si>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</si>
  <si>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</si>
  <si>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</si>
  <si>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</si>
  <si>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</si>
  <si>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</si>
  <si>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</si>
  <si>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</si>
  <si>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</si>
  <si>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</si>
  <si>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</si>
  <si>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</si>
  <si>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</si>
  <si>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</si>
  <si>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</si>
  <si>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</si>
  <si>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</si>
  <si>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</si>
  <si>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</si>
  <si>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</si>
  <si>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</si>
  <si>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</si>
  <si>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</si>
  <si>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</si>
  <si>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</si>
  <si>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</si>
  <si>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</si>
  <si>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</si>
  <si>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</si>
  <si>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</si>
  <si>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</si>
  <si>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</si>
  <si>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</si>
  <si>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</si>
  <si>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</si>
  <si>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</si>
  <si>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</si>
  <si>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</si>
  <si>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</si>
  <si>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</si>
  <si>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</si>
  <si>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</si>
  <si>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</si>
  <si>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</si>
  <si>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</si>
  <si>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</si>
  <si>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</si>
  <si>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</si>
  <si>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</si>
  <si>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</si>
  <si>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</si>
  <si>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</si>
  <si>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</si>
  <si>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</si>
  <si>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</si>
  <si>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</si>
  <si>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</si>
  <si>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</si>
  <si>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</si>
  <si>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</si>
  <si>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</si>
  <si>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</si>
  <si>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</si>
  <si>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</si>
  <si>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</si>
  <si>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</si>
  <si>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</si>
  <si>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</si>
  <si>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</si>
  <si>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</si>
  <si>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</si>
  <si>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</si>
  <si>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</si>
  <si>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</si>
  <si>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</si>
  <si>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</si>
  <si>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</si>
  <si>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</si>
  <si>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</si>
  <si>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</si>
  <si>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</si>
  <si>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</si>
  <si>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</si>
  <si>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</si>
  <si>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</si>
  <si>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</si>
  <si>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</si>
  <si>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</si>
  <si>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</si>
  <si>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</si>
  <si>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</si>
  <si>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</si>
  <si>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</si>
  <si>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</si>
  <si>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</si>
  <si>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</si>
  <si>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</si>
  <si>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</si>
  <si>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</si>
  <si>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</si>
  <si>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</si>
  <si>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</si>
  <si>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</si>
  <si>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</si>
  <si>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</si>
  <si>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</si>
  <si>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</si>
  <si>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</si>
  <si>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</si>
  <si>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</si>
  <si>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</si>
  <si>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</si>
  <si>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</si>
  <si>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</si>
  <si>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</si>
  <si>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</si>
  <si>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</si>
  <si>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</si>
  <si>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</si>
  <si>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</si>
  <si>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</si>
  <si>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</si>
  <si>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</si>
  <si>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</si>
  <si>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</si>
  <si>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</si>
  <si>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</si>
  <si>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</si>
  <si>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</si>
  <si>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</si>
  <si>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</si>
  <si>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</si>
  <si>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</si>
  <si>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</si>
  <si>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</si>
  <si>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</si>
  <si>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</si>
  <si>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</si>
  <si>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</si>
  <si>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</si>
  <si>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</si>
  <si>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</si>
  <si>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</si>
  <si>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</si>
  <si>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</si>
  <si>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</si>
  <si>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</si>
  <si>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</si>
  <si>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</si>
  <si>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</si>
  <si>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</si>
  <si>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</si>
  <si>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</si>
  <si>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</si>
  <si>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</si>
  <si>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</si>
  <si>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</si>
  <si>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</si>
  <si>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</si>
  <si>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</si>
  <si>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</si>
  <si>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</si>
  <si>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</si>
  <si>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</si>
  <si>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</si>
  <si>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</si>
  <si>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</si>
  <si>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</si>
  <si>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</si>
  <si>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</si>
  <si>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</si>
  <si>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</si>
  <si>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</si>
  <si>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</si>
  <si>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</si>
  <si>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</si>
  <si>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</si>
  <si>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</si>
  <si>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</si>
  <si>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</si>
  <si>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</si>
  <si>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</si>
  <si>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</si>
  <si>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</si>
  <si>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</si>
  <si>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</si>
  <si>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</si>
  <si>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</si>
  <si>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</si>
  <si>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</si>
  <si>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</si>
  <si>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</si>
  <si>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</si>
  <si>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</si>
  <si>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</si>
  <si>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</si>
  <si>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</si>
  <si>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</si>
  <si>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</si>
  <si>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</si>
  <si>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</si>
  <si>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</si>
  <si>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</si>
  <si>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</si>
  <si>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</si>
  <si>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</si>
  <si>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</si>
  <si>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</si>
  <si>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</si>
  <si>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</si>
  <si>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</si>
  <si>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</si>
  <si>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</si>
  <si>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</si>
  <si>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</si>
  <si>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</si>
  <si>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</si>
  <si>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</si>
  <si>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</si>
  <si>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</si>
  <si>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</si>
  <si>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</si>
  <si>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</si>
  <si>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</si>
  <si>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</si>
  <si>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</si>
  <si>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</si>
  <si>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</si>
  <si>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</si>
  <si>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</si>
  <si>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</si>
  <si>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</si>
  <si>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</si>
  <si>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</si>
  <si>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</si>
  <si>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</si>
  <si>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</si>
  <si>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</si>
  <si>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</si>
  <si>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</si>
  <si>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</si>
  <si>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</si>
  <si>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</si>
  <si>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</si>
  <si>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</si>
  <si>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</si>
  <si>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</si>
  <si>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</si>
  <si>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</si>
  <si>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</si>
  <si>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</si>
  <si>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</si>
  <si>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</si>
  <si>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</si>
  <si>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</si>
  <si>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</si>
  <si>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</si>
  <si>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</si>
  <si>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</si>
  <si>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</si>
  <si>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</si>
  <si>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</si>
  <si>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</si>
  <si>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</si>
  <si>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</si>
  <si>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</si>
  <si>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</si>
  <si>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</si>
  <si>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</si>
  <si>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</si>
  <si>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</si>
  <si>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</si>
  <si>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</si>
  <si>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</si>
  <si>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</si>
  <si>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</si>
  <si>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</si>
  <si>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</si>
  <si>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</si>
  <si>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</si>
  <si>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</si>
  <si>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</si>
  <si>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</si>
  <si>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</si>
  <si>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</si>
  <si>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</si>
  <si>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</si>
  <si>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</si>
  <si>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</si>
  <si>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</si>
  <si>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</si>
  <si>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</si>
  <si>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</si>
  <si>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</si>
  <si>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</si>
  <si>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</si>
  <si>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</si>
  <si>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</si>
  <si>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</si>
  <si>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</si>
  <si>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</si>
  <si>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</si>
  <si>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</si>
  <si>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</si>
  <si>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</si>
  <si>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</si>
  <si>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</si>
  <si>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</si>
  <si>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</si>
  <si>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</si>
  <si>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</si>
  <si>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</si>
  <si>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</si>
  <si>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</si>
  <si>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</si>
  <si>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</si>
  <si>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</si>
  <si>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</si>
  <si>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</si>
  <si>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</si>
  <si>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</si>
  <si>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</si>
  <si>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</si>
  <si>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</si>
  <si>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</si>
  <si>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</si>
  <si>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</si>
  <si>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</si>
  <si>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</si>
  <si>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</si>
  <si>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</si>
  <si>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</si>
  <si>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</si>
  <si>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</si>
  <si>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</si>
  <si>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</si>
  <si>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</si>
  <si>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</si>
  <si>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</si>
  <si>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</si>
  <si>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</si>
  <si>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</si>
  <si>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</si>
  <si>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</si>
  <si>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</si>
  <si>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</si>
  <si>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</si>
  <si>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</si>
  <si>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</si>
  <si>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</si>
  <si>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</si>
  <si>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</si>
  <si>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</si>
  <si>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</si>
  <si>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</si>
  <si>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</si>
  <si>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</si>
  <si>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</si>
  <si>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</si>
  <si>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</si>
  <si>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</si>
  <si>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</si>
  <si>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</si>
  <si>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</si>
  <si>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</si>
  <si>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</si>
  <si>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</si>
  <si>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</si>
  <si>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</si>
  <si>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</si>
  <si>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</si>
  <si>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</si>
  <si>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</si>
  <si>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</si>
  <si>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</si>
  <si>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</si>
  <si>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</si>
  <si>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</si>
  <si>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</si>
  <si>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</si>
  <si>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</si>
  <si>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</si>
  <si>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</si>
  <si>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</si>
  <si>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</si>
  <si>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</si>
  <si>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</si>
  <si>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</si>
  <si>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</si>
  <si>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</si>
  <si>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</si>
  <si>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</si>
  <si>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</si>
  <si>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</si>
  <si>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</si>
  <si>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</si>
  <si>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</si>
  <si>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</si>
  <si>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</si>
  <si>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</si>
  <si>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</si>
  <si>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</si>
  <si>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</si>
  <si>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</si>
  <si>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</si>
  <si>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</si>
  <si>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</si>
  <si>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</si>
  <si>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</si>
  <si>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</si>
  <si>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</si>
  <si>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</si>
  <si>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</si>
  <si>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</si>
  <si>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</si>
  <si>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</si>
  <si>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</si>
  <si>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</si>
  <si>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</si>
  <si>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</si>
  <si>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</si>
  <si>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</si>
  <si>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</si>
  <si>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</si>
  <si>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</si>
  <si>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</si>
  <si>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</si>
  <si>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</si>
  <si>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</si>
  <si>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</si>
  <si>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</si>
  <si>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</si>
  <si>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</si>
  <si>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</si>
  <si>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</si>
  <si>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</si>
  <si>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</si>
  <si>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</si>
  <si>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</si>
  <si>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</si>
  <si>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</si>
  <si>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</si>
  <si>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</si>
  <si>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</si>
  <si>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</si>
  <si>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</si>
  <si>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</si>
  <si>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</si>
  <si>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</si>
  <si>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</si>
  <si>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</si>
  <si>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</si>
  <si>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</si>
  <si>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</si>
  <si>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</si>
  <si>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</si>
  <si>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</si>
  <si>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</si>
  <si>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</si>
  <si>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</si>
  <si>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</si>
  <si>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</si>
  <si>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</si>
  <si>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</si>
  <si>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</si>
  <si>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</si>
  <si>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</si>
  <si>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</si>
  <si>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</si>
  <si>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</si>
  <si>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</si>
  <si>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</si>
  <si>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</si>
  <si>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</si>
  <si>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</si>
  <si>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</si>
  <si>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</si>
  <si>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</si>
  <si>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</si>
  <si>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</si>
  <si>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</si>
  <si>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</si>
  <si>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</si>
  <si>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</si>
  <si>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</si>
  <si>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</si>
  <si>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</si>
  <si>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</si>
  <si>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</si>
  <si>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</si>
  <si>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</si>
  <si>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</si>
  <si>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</si>
  <si>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</si>
  <si>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</si>
  <si>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</si>
  <si>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</si>
  <si>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</si>
  <si>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</si>
  <si>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</si>
  <si>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</si>
  <si>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</si>
  <si>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</si>
  <si>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</si>
  <si>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</si>
  <si>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</si>
  <si>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</si>
  <si>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</si>
  <si>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</si>
  <si>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</si>
  <si>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</si>
  <si>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</si>
  <si>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</si>
  <si>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</si>
  <si>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</si>
  <si>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</si>
  <si>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</si>
  <si>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</si>
  <si>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</si>
  <si>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</si>
  <si>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</si>
  <si>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</si>
  <si>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</si>
  <si>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</si>
  <si>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</si>
  <si>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</si>
  <si>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</si>
  <si>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</si>
  <si>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</si>
  <si>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</si>
  <si>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</si>
  <si>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</si>
  <si>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</si>
  <si>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</si>
  <si>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</si>
  <si>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</si>
  <si>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</si>
  <si>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</si>
  <si>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</si>
  <si>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</si>
  <si>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</si>
  <si>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</si>
  <si>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</si>
  <si>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</si>
  <si>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</si>
  <si>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</si>
  <si>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</si>
  <si>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</si>
  <si>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</si>
  <si>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</si>
  <si>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</si>
  <si>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</si>
  <si>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</si>
  <si>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</si>
  <si>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</si>
  <si>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</si>
  <si>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</si>
  <si>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</si>
  <si>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</si>
  <si>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</si>
  <si>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</si>
  <si>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</si>
  <si>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</si>
  <si>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</si>
  <si>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</si>
  <si>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</si>
  <si>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</si>
  <si>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</si>
  <si>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</si>
  <si>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</si>
  <si>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</si>
  <si>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</si>
  <si>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</si>
  <si>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</si>
  <si>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</si>
  <si>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</si>
  <si>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</si>
  <si>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</si>
  <si>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</si>
  <si>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</si>
  <si>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</si>
  <si>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</si>
  <si>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</si>
  <si>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</si>
  <si>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</si>
  <si>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</si>
  <si>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</si>
  <si>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</si>
  <si>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</si>
  <si>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</si>
  <si>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</si>
  <si>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</si>
  <si>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</si>
  <si>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</si>
  <si>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</si>
  <si>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</si>
  <si>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</si>
  <si>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</si>
  <si>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</si>
  <si>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</si>
  <si>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</si>
  <si>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</si>
  <si>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</si>
  <si>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</si>
  <si>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</si>
  <si>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</si>
  <si>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</si>
  <si>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</si>
  <si>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</si>
  <si>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</si>
  <si>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</si>
  <si>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</si>
  <si>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</si>
  <si>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</si>
  <si>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</si>
  <si>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</si>
  <si>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</si>
  <si>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</si>
  <si>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</si>
  <si>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</si>
  <si>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</si>
  <si>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</si>
  <si>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</si>
  <si>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</si>
  <si>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</si>
  <si>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</si>
  <si>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</si>
  <si>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</si>
  <si>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</si>
  <si>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</si>
  <si>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</si>
  <si>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</si>
  <si>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</si>
  <si>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</si>
  <si>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</si>
  <si>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</si>
  <si>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</si>
  <si>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</si>
  <si>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</si>
  <si>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</si>
  <si>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</si>
  <si>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</si>
  <si>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</si>
  <si>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</si>
  <si>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</si>
  <si>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</si>
  <si>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</si>
  <si>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</si>
  <si>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</si>
  <si>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</si>
  <si>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</si>
  <si>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</si>
  <si>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</si>
  <si>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</si>
  <si>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</si>
  <si>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</si>
  <si>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</si>
  <si>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</si>
  <si>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</si>
  <si>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</si>
  <si>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</si>
  <si>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</si>
  <si>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</si>
  <si>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</si>
  <si>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</si>
  <si>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</si>
  <si>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</si>
  <si>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</si>
  <si>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</si>
  <si>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</si>
  <si>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</si>
  <si>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</si>
  <si>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</si>
  <si>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</si>
  <si>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</si>
  <si>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</si>
  <si>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</si>
  <si>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</si>
  <si>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</si>
  <si>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</si>
  <si>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</si>
  <si>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</si>
  <si>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</si>
  <si>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</si>
  <si>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</si>
  <si>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</si>
  <si>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</si>
  <si>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</si>
  <si>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</si>
  <si>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</si>
  <si>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</si>
  <si>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</si>
  <si>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</si>
  <si>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</si>
  <si>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</si>
  <si>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</si>
  <si>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</si>
  <si>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</si>
  <si>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</si>
  <si>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</si>
  <si>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</si>
  <si>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</si>
  <si>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</si>
  <si>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</si>
  <si>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</si>
  <si>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</si>
  <si>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</si>
  <si>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</si>
  <si>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</si>
  <si>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</si>
  <si>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</si>
  <si>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</si>
  <si>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</si>
  <si>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</si>
  <si>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</si>
  <si>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</si>
  <si>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</si>
  <si>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</si>
  <si>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</si>
  <si>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</si>
  <si>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</si>
  <si>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</si>
  <si>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</si>
  <si>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</si>
  <si>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</si>
  <si>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</si>
  <si>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</si>
  <si>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</si>
  <si>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</si>
  <si>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</si>
  <si>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</si>
  <si>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</si>
  <si>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</si>
  <si>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</si>
  <si>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</si>
  <si>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</si>
  <si>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</si>
  <si>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</si>
  <si>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</si>
  <si>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</si>
  <si>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</si>
  <si>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</si>
  <si>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</si>
  <si>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</si>
  <si>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</si>
  <si>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</si>
  <si>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</si>
  <si>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</si>
  <si>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</si>
  <si>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</si>
  <si>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</si>
  <si>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</si>
  <si>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</si>
  <si>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</si>
  <si>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</si>
  <si>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</si>
  <si>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</si>
  <si>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</si>
  <si>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</si>
  <si>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</si>
  <si>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</si>
  <si>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</si>
  <si>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</si>
  <si>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</si>
  <si>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</si>
  <si>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</si>
  <si>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</si>
  <si>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</si>
  <si>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</si>
  <si>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</si>
  <si>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</si>
  <si>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</si>
  <si>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</si>
  <si>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</si>
  <si>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</si>
  <si>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</si>
  <si>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</si>
  <si>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</si>
  <si>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</si>
  <si>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</si>
  <si>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</si>
  <si>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</si>
  <si>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</si>
  <si>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</si>
  <si>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</si>
  <si>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</si>
  <si>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</si>
  <si>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</si>
  <si>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</si>
  <si>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</si>
  <si>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</si>
  <si>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</si>
  <si>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</si>
  <si>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</si>
  <si>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</si>
  <si>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</si>
  <si>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</si>
  <si>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</si>
  <si>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</si>
  <si>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</si>
  <si>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</si>
  <si>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</si>
  <si>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</si>
  <si>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</si>
  <si>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</si>
  <si>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</si>
  <si>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</si>
  <si>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</si>
  <si>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</si>
  <si>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</si>
  <si>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</si>
  <si>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</si>
  <si>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</si>
  <si>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</si>
  <si>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</si>
  <si>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</si>
  <si>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</si>
  <si>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</si>
  <si>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</si>
  <si>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</si>
  <si>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</si>
  <si>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</si>
  <si>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</si>
  <si>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</si>
  <si>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</si>
  <si>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</si>
  <si>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</si>
  <si>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</si>
  <si>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</si>
  <si>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</si>
  <si>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</si>
  <si>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</si>
  <si>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</si>
  <si>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</si>
  <si>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</si>
  <si>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</si>
  <si>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</si>
  <si>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</si>
  <si>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</si>
  <si>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</si>
  <si>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</si>
  <si>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</si>
  <si>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</si>
  <si>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</si>
  <si>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</si>
  <si>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</si>
  <si>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</si>
  <si>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</si>
  <si>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</si>
  <si>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</si>
  <si>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</si>
  <si>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</si>
  <si>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</si>
  <si>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</si>
  <si>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</si>
  <si>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</si>
  <si>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</si>
  <si>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</si>
  <si>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</si>
  <si>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</si>
  <si>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</si>
  <si>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</si>
  <si>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</si>
  <si>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</si>
  <si>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</si>
  <si>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</si>
  <si>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</si>
  <si>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</si>
  <si>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</si>
  <si>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</si>
  <si>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</si>
  <si>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</si>
  <si>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</si>
  <si>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</si>
  <si>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</si>
  <si>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</si>
  <si>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</si>
  <si>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</si>
  <si>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</si>
  <si>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</si>
  <si>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</si>
  <si>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</si>
  <si>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</si>
  <si>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</si>
  <si>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</si>
  <si>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</si>
  <si>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</si>
  <si>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</si>
  <si>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</si>
  <si>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</si>
  <si>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</si>
  <si>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</si>
  <si>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</si>
  <si>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</si>
  <si>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</si>
  <si>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</si>
  <si>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</si>
  <si>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</si>
  <si>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</si>
  <si>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</si>
  <si>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</si>
  <si>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</si>
  <si>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</si>
  <si>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</si>
  <si>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</si>
  <si>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</si>
  <si>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</si>
  <si>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</si>
  <si>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</si>
  <si>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</si>
  <si>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</si>
  <si>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</si>
  <si>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</si>
  <si>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</si>
  <si>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</si>
  <si>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</si>
  <si>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</si>
  <si>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</si>
  <si>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</si>
  <si>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</si>
  <si>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</si>
  <si>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</si>
  <si>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</si>
  <si>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</si>
  <si>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</si>
  <si>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</si>
  <si>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</si>
  <si>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</si>
  <si>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</si>
  <si>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</si>
  <si>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</si>
  <si>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</si>
  <si>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</si>
  <si>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</si>
  <si>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</si>
  <si>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</si>
  <si>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</si>
  <si>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</si>
  <si>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</si>
  <si>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</si>
  <si>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</si>
  <si>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</si>
  <si>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</si>
  <si>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</si>
  <si>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</si>
  <si>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</si>
  <si>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</si>
  <si>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</si>
  <si>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</si>
  <si>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</si>
  <si>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</si>
  <si>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</si>
  <si>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</si>
  <si>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</si>
  <si>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</si>
  <si>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</si>
  <si>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</si>
  <si>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</si>
  <si>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</si>
  <si>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</si>
  <si>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</si>
  <si>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</si>
  <si>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</si>
  <si>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</si>
  <si>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</si>
  <si>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</si>
  <si>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</si>
  <si>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</si>
  <si>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</si>
  <si>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</si>
  <si>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</si>
  <si>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</si>
  <si>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</si>
  <si>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</si>
  <si>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</si>
  <si>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</si>
  <si>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</si>
  <si>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</si>
  <si>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</si>
  <si>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</si>
  <si>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</si>
  <si>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</si>
  <si>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</si>
  <si>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</si>
  <si>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</si>
  <si>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</si>
  <si>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</si>
  <si>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</si>
  <si>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</si>
  <si>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</si>
  <si>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</si>
  <si>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</si>
  <si>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</si>
  <si>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</si>
  <si>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</si>
  <si>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</si>
  <si>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</si>
  <si>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</si>
  <si>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</si>
  <si>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</si>
  <si>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</si>
  <si>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</si>
  <si>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</si>
  <si>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</si>
  <si>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</si>
  <si>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</si>
  <si>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</si>
  <si>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</si>
  <si>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</si>
  <si>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</si>
  <si>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</si>
  <si>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</si>
  <si>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</si>
  <si>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</si>
  <si>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</si>
  <si>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</si>
  <si>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</si>
  <si>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</si>
  <si>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</si>
  <si>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</si>
  <si>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</si>
  <si>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</si>
  <si>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</si>
  <si>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</si>
  <si>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</si>
  <si>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</si>
  <si>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</si>
  <si>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</si>
  <si>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</si>
  <si>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</si>
  <si>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</si>
  <si>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</si>
  <si>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</si>
  <si>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</si>
  <si>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</si>
  <si>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</si>
  <si>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</si>
  <si>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</si>
  <si>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</si>
  <si>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</si>
  <si>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</si>
  <si>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</si>
  <si>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</si>
  <si>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</si>
  <si>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</si>
  <si>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</si>
  <si>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</si>
  <si>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</si>
  <si>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</si>
  <si>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</si>
  <si>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</si>
  <si>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</si>
  <si>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</si>
  <si>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</si>
  <si>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</si>
  <si>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</si>
  <si>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</si>
  <si>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</si>
  <si>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</si>
  <si>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</si>
  <si>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</si>
  <si>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</si>
  <si>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</si>
  <si>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</si>
  <si>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</si>
  <si>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</si>
  <si>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</si>
  <si>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</si>
  <si>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</si>
  <si>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</si>
  <si>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</si>
  <si>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</si>
  <si>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</si>
  <si>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</si>
  <si>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</si>
  <si>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</si>
  <si>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</si>
  <si>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</si>
  <si>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</si>
  <si>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</si>
  <si>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</si>
  <si>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</si>
  <si>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</si>
  <si>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</si>
  <si>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</si>
  <si>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</si>
  <si>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</si>
  <si>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</si>
  <si>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</si>
  <si>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</si>
  <si>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</si>
  <si>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</si>
  <si>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</si>
  <si>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</si>
  <si>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</si>
  <si>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</si>
  <si>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</si>
  <si>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</si>
  <si>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</si>
  <si>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</si>
  <si>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</si>
  <si>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</si>
  <si>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</si>
  <si>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</si>
  <si>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</si>
  <si>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</si>
  <si>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</si>
  <si>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</si>
  <si>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</si>
  <si>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</si>
  <si>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</si>
  <si>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</si>
  <si>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</si>
  <si>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</si>
  <si>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</si>
  <si>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</si>
  <si>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</si>
  <si>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</si>
  <si>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</si>
  <si>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</si>
  <si>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</si>
  <si>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</si>
  <si>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</si>
  <si>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</si>
  <si>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</si>
  <si>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</si>
  <si>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</si>
  <si>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</si>
  <si>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</si>
  <si>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</si>
  <si>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</si>
  <si>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</si>
  <si>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</si>
  <si>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</si>
  <si>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</si>
  <si>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</si>
  <si>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</si>
  <si>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</si>
  <si>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</si>
  <si>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</si>
  <si>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</si>
  <si>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</si>
  <si>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</si>
  <si>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</si>
  <si>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</si>
  <si>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</si>
  <si>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</si>
  <si>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</si>
  <si>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</si>
  <si>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</si>
  <si>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</si>
  <si>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</si>
  <si>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</si>
  <si>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</si>
  <si>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</si>
  <si>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</si>
  <si>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</si>
  <si>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</si>
  <si>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</si>
  <si>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</si>
  <si>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</si>
  <si>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</si>
  <si>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</si>
  <si>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</si>
  <si>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</si>
  <si>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</si>
  <si>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</si>
  <si>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</si>
  <si>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</si>
  <si>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</si>
  <si>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</si>
  <si>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</si>
  <si>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</si>
  <si>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</si>
  <si>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</si>
  <si>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</si>
  <si>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</si>
  <si>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</si>
  <si>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</si>
  <si>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</si>
  <si>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</si>
  <si>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</si>
  <si>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</si>
  <si>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</si>
  <si>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</si>
  <si>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</si>
  <si>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</si>
  <si>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</si>
  <si>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</si>
  <si>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</si>
  <si>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</si>
  <si>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</si>
  <si>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</si>
  <si>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</si>
  <si>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</si>
  <si>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</si>
  <si>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</si>
  <si>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</si>
  <si>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</si>
  <si>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</si>
  <si>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</si>
  <si>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</si>
  <si>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</si>
  <si>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</si>
  <si>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</si>
  <si>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</si>
  <si>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</si>
  <si>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</si>
  <si>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</si>
  <si>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</si>
  <si>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</si>
  <si>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</si>
  <si>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</si>
  <si>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</si>
  <si>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</si>
  <si>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</si>
  <si>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</si>
  <si>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</si>
  <si>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</si>
  <si>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</si>
  <si>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</si>
  <si>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</si>
  <si>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</si>
  <si>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</si>
  <si>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</si>
  <si>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</si>
  <si>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</si>
  <si>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</si>
  <si>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</si>
  <si>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</si>
  <si>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</si>
  <si>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</si>
  <si>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</si>
  <si>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</si>
  <si>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</si>
  <si>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</si>
  <si>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</si>
  <si>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</si>
  <si>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</si>
  <si>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</si>
  <si>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</si>
  <si>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</si>
  <si>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</si>
  <si>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</si>
  <si>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</si>
  <si>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</si>
  <si>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</si>
  <si>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</si>
  <si>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</si>
  <si>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</si>
  <si>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</si>
  <si>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</si>
  <si>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</si>
  <si>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</si>
  <si>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</si>
  <si>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</si>
  <si>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</si>
  <si>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</si>
  <si>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</si>
  <si>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</si>
  <si>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</si>
  <si>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</si>
  <si>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</si>
  <si>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</si>
  <si>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</si>
  <si>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</si>
  <si>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</si>
  <si>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</si>
  <si>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</si>
  <si>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</si>
  <si>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</si>
  <si>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</si>
  <si>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</si>
  <si>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</si>
  <si>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</si>
  <si>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</si>
  <si>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</si>
  <si>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</si>
  <si>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</si>
  <si>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</si>
  <si>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</si>
  <si>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</si>
  <si>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</si>
  <si>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</si>
  <si>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</si>
  <si>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</si>
  <si>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</si>
  <si>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</si>
  <si>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</si>
  <si>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</si>
  <si>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</si>
  <si>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</si>
  <si>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</si>
  <si>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</si>
  <si>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</si>
  <si>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</si>
  <si>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</si>
  <si>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</si>
  <si>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</si>
  <si>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</si>
  <si>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</si>
  <si>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</si>
  <si>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</si>
  <si>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</si>
  <si>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</si>
  <si>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</si>
  <si>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</si>
  <si>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</si>
  <si>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</si>
  <si>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</si>
  <si>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</si>
  <si>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</si>
  <si>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</si>
  <si>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</si>
  <si>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</si>
  <si>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</si>
  <si>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</si>
  <si>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</si>
  <si>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</si>
  <si>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</si>
  <si>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</si>
  <si>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</si>
  <si>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</si>
  <si>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</si>
  <si>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</si>
  <si>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</si>
  <si>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</si>
  <si>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</si>
  <si>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</si>
  <si>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</si>
  <si>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</si>
  <si>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</si>
  <si>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</si>
  <si>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</si>
  <si>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</si>
  <si>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</si>
  <si>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</si>
  <si>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</si>
  <si>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</si>
  <si>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</si>
  <si>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</si>
  <si>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</si>
  <si>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</si>
  <si>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</si>
  <si>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</si>
  <si>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</si>
  <si>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</si>
  <si>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</si>
  <si>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</si>
  <si>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</si>
  <si>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</si>
  <si>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</si>
  <si>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</si>
  <si>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</si>
  <si>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</si>
  <si>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</si>
  <si>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</si>
  <si>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</si>
  <si>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</si>
  <si>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</si>
  <si>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</si>
  <si>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</si>
  <si>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</si>
  <si>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</si>
  <si>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</si>
  <si>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</si>
  <si>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</si>
  <si>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</si>
  <si>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</si>
  <si>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</si>
  <si>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</si>
  <si>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</si>
  <si>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</si>
  <si>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</si>
  <si>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</si>
  <si>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</si>
  <si>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</si>
  <si>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</si>
  <si>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</si>
  <si>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</si>
  <si>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</si>
  <si>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</si>
  <si>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</si>
  <si>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</si>
  <si>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</si>
  <si>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</si>
  <si>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</si>
  <si>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</si>
  <si>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</si>
  <si>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</si>
  <si>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</si>
  <si>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</si>
  <si>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</si>
  <si>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</si>
  <si>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</si>
  <si>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</si>
  <si>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</si>
  <si>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</si>
  <si>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</si>
  <si>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</si>
  <si>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</si>
  <si>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</si>
  <si>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</si>
  <si>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</si>
  <si>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</si>
  <si>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</si>
  <si>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</si>
  <si>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</si>
  <si>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</si>
  <si>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</si>
  <si>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</si>
  <si>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</si>
  <si>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</si>
  <si>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</si>
  <si>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</si>
  <si>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</si>
  <si>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</si>
  <si>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</si>
  <si>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</si>
  <si>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</si>
  <si>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</si>
  <si>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</si>
  <si>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</si>
  <si>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</si>
  <si>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</si>
  <si>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</si>
  <si>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</si>
  <si>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</si>
  <si>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</si>
  <si>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</si>
  <si>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</si>
  <si>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</si>
  <si>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</si>
  <si>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</si>
  <si>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</si>
  <si>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</si>
  <si>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</si>
  <si>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</si>
  <si>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</si>
  <si>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</si>
  <si>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</si>
  <si>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</si>
  <si>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</si>
  <si>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</si>
  <si>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</si>
  <si>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</si>
  <si>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</si>
  <si>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</si>
  <si>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</si>
  <si>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</si>
  <si>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</si>
  <si>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</si>
  <si>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</si>
  <si>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</si>
  <si>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</si>
  <si>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</si>
  <si>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</si>
  <si>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</si>
  <si>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</si>
  <si>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</si>
  <si>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</si>
  <si>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</si>
  <si>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</si>
  <si>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</si>
  <si>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</si>
  <si>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</si>
  <si>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</si>
  <si>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</si>
  <si>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</si>
  <si>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</si>
  <si>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</si>
  <si>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</si>
  <si>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</si>
  <si>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</si>
  <si>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</si>
  <si>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</si>
  <si>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</si>
  <si>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</si>
  <si>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</si>
  <si>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</si>
  <si>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</si>
  <si>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</si>
  <si>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</si>
  <si>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</si>
  <si>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</si>
  <si>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</si>
  <si>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</si>
  <si>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</si>
  <si>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</si>
  <si>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</si>
  <si>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</si>
  <si>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</si>
  <si>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</si>
  <si>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</si>
  <si>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</si>
  <si>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</si>
  <si>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</si>
  <si>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</si>
  <si>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</si>
  <si>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</si>
  <si>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</si>
  <si>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</si>
  <si>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</si>
  <si>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</si>
  <si>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</si>
  <si>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</si>
  <si>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</si>
  <si>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</si>
  <si>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</si>
  <si>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</si>
  <si>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</si>
  <si>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</si>
  <si>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</si>
  <si>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</si>
  <si>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</si>
  <si>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</si>
  <si>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</si>
  <si>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</si>
  <si>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</si>
  <si>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</si>
  <si>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</si>
  <si>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</si>
  <si>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</si>
  <si>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</si>
  <si>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</si>
  <si>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</si>
  <si>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</si>
  <si>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</si>
  <si>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</si>
  <si>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</si>
  <si>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</si>
  <si>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</si>
  <si>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</si>
  <si>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</si>
  <si>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</si>
  <si>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</si>
  <si>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</si>
  <si>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</si>
  <si>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</si>
  <si>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</si>
  <si>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</si>
  <si>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</si>
  <si>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</si>
  <si>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</si>
  <si>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</si>
  <si>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</si>
  <si>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</si>
  <si>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</si>
  <si>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</si>
  <si>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</si>
  <si>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</si>
  <si>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</si>
  <si>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</si>
  <si>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</si>
  <si>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</si>
  <si>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</si>
  <si>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</si>
  <si>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</si>
  <si>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</si>
  <si>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</si>
  <si>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</si>
  <si>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</si>
  <si>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</si>
  <si>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</si>
  <si>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</si>
  <si>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</si>
  <si>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</si>
  <si>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</si>
  <si>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</si>
  <si>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</si>
  <si>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</si>
  <si>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</si>
  <si>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</si>
  <si>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</si>
  <si>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</si>
  <si>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</si>
  <si>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</si>
  <si>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</si>
  <si>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</si>
  <si>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</si>
  <si>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</si>
  <si>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</si>
  <si>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</si>
  <si>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</si>
  <si>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</si>
  <si>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</si>
  <si>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</si>
  <si>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</si>
  <si>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</si>
  <si>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</si>
  <si>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</si>
  <si>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</si>
  <si>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</si>
  <si>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</si>
  <si>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</si>
  <si>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</si>
  <si>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</si>
  <si>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</si>
  <si>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</si>
  <si>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</si>
  <si>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</si>
  <si>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</si>
  <si>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</si>
  <si>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</si>
  <si>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</si>
  <si>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</si>
  <si>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</si>
  <si>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</si>
  <si>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</si>
  <si>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</si>
  <si>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</si>
  <si>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</si>
  <si>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</si>
  <si>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</si>
  <si>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</si>
  <si>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</si>
  <si>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</si>
  <si>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</si>
  <si>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</si>
  <si>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</si>
  <si>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</si>
  <si>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</si>
  <si>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</si>
  <si>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</si>
  <si>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</si>
  <si>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</si>
  <si>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</si>
  <si>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</si>
  <si>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</si>
  <si>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</si>
  <si>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</si>
  <si>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</si>
  <si>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</si>
  <si>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</si>
  <si>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</si>
  <si>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</si>
  <si>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</si>
  <si>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</si>
  <si>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</si>
  <si>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</si>
  <si>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</si>
  <si>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</si>
  <si>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</si>
  <si>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</si>
  <si>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</si>
  <si>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</si>
  <si>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</si>
  <si>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</si>
  <si>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</si>
  <si>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</si>
  <si>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</si>
  <si>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</si>
  <si>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</si>
  <si>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</si>
  <si>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</si>
  <si>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</si>
  <si>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</si>
  <si>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</si>
  <si>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</si>
  <si>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</si>
  <si>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</si>
  <si>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</si>
  <si>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</si>
  <si>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</si>
  <si>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</si>
  <si>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</si>
  <si>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</si>
  <si>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</si>
  <si>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</si>
  <si>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</si>
  <si>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</si>
  <si>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</si>
  <si>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</si>
  <si>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</si>
  <si>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</si>
  <si>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</si>
  <si>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</si>
  <si>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</si>
  <si>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</si>
  <si>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</si>
  <si>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</si>
  <si>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</si>
  <si>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</si>
  <si>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</si>
  <si>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</si>
  <si>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</si>
  <si>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</si>
  <si>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</si>
  <si>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</si>
  <si>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</si>
  <si>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</si>
  <si>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</si>
  <si>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</si>
  <si>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</si>
  <si>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</si>
  <si>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</si>
  <si>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</si>
  <si>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</si>
  <si>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</si>
  <si>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</si>
  <si>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</si>
  <si>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</si>
  <si>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</si>
  <si>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</si>
  <si>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</si>
  <si>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</si>
  <si>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</si>
  <si>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</si>
  <si>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</si>
  <si>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</si>
  <si>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</si>
  <si>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</si>
  <si>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</si>
  <si>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</si>
  <si>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</si>
  <si>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</si>
  <si>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</si>
  <si>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</si>
  <si>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</si>
  <si>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</si>
  <si>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</si>
  <si>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</si>
  <si>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</si>
  <si>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</si>
  <si>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</si>
  <si>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</si>
  <si>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</si>
  <si>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</si>
  <si>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</si>
  <si>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</si>
  <si>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</si>
  <si>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</si>
  <si>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</si>
  <si>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</si>
  <si>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</si>
  <si>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</si>
  <si>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</si>
  <si>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</si>
  <si>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</si>
  <si>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</si>
  <si>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</si>
  <si>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</si>
  <si>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</si>
  <si>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</si>
  <si>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</si>
  <si>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</si>
  <si>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</si>
  <si>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</si>
  <si>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</si>
  <si>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</si>
  <si>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</si>
  <si>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</si>
  <si>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</si>
  <si>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</si>
  <si>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</si>
  <si>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</si>
  <si>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</si>
  <si>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</si>
  <si>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</si>
  <si>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</si>
  <si>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</si>
  <si>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</si>
  <si>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</si>
  <si>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</si>
  <si>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</si>
  <si>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</si>
  <si>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</si>
  <si>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</si>
  <si>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</si>
  <si>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</si>
  <si>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</si>
  <si>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</si>
  <si>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</si>
  <si>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</si>
  <si>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</si>
  <si>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</si>
  <si>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</si>
  <si>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</si>
  <si>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</si>
  <si>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</si>
  <si>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</si>
  <si>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</si>
  <si>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</si>
  <si>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</si>
  <si>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</si>
  <si>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</si>
  <si>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</si>
  <si>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</si>
  <si>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</si>
  <si>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</si>
  <si>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</si>
  <si>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</si>
  <si>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</si>
  <si>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</si>
  <si>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</si>
  <si>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</si>
  <si>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</si>
  <si>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</si>
  <si>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</si>
  <si>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</si>
  <si>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</si>
  <si>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</si>
  <si>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</si>
  <si>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</si>
  <si>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</si>
  <si>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</si>
  <si>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</si>
  <si>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</si>
  <si>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</si>
  <si>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</si>
  <si>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</si>
  <si>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</si>
  <si>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</si>
  <si>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</si>
  <si>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</si>
  <si>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</si>
  <si>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</si>
  <si>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</si>
  <si>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</si>
  <si>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</si>
  <si>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</si>
  <si>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</si>
  <si>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</si>
  <si>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</si>
  <si>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</si>
  <si>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</si>
  <si>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</si>
  <si>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</si>
  <si>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</si>
  <si>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</si>
  <si>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</si>
  <si>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</si>
  <si>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</si>
  <si>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</si>
  <si>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</si>
  <si>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</si>
  <si>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</si>
  <si>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</si>
  <si>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</si>
  <si>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</si>
  <si>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</si>
  <si>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</si>
  <si>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</si>
  <si>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</si>
  <si>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</si>
  <si>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</si>
  <si>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</si>
  <si>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</si>
  <si>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</si>
  <si>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</si>
  <si>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</si>
  <si>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</si>
  <si>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</si>
  <si>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</si>
  <si>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</si>
  <si>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</si>
  <si>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</si>
  <si>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</si>
  <si>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</si>
  <si>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</si>
  <si>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</si>
  <si>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</si>
  <si>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</si>
  <si>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</si>
  <si>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</si>
  <si>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</si>
  <si>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</si>
  <si>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</si>
  <si>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</si>
  <si>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</si>
  <si>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</si>
  <si>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</si>
  <si>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</si>
  <si>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</si>
  <si>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</si>
  <si>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</si>
  <si>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</si>
  <si>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</si>
  <si>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</si>
  <si>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</si>
  <si>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</si>
  <si>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</si>
  <si>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</si>
  <si>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</si>
  <si>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</si>
  <si>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</si>
  <si>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</si>
  <si>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</si>
  <si>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</si>
  <si>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</si>
  <si>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</si>
  <si>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</si>
  <si>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</si>
  <si>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</si>
  <si>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</si>
  <si>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</si>
  <si>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</si>
  <si>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</si>
  <si>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</si>
  <si>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</si>
  <si>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</si>
  <si>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</si>
  <si>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</si>
  <si>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</si>
  <si>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</si>
  <si>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</si>
  <si>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</si>
  <si>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</si>
  <si>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</si>
  <si>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</si>
  <si>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</si>
  <si>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</si>
  <si>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</si>
  <si>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</si>
  <si>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</si>
  <si>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</si>
  <si>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</si>
  <si>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</si>
  <si>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</si>
  <si>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</si>
  <si>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</si>
  <si>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</si>
  <si>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</si>
  <si>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</si>
  <si>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</si>
  <si>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</si>
  <si>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</si>
  <si>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</si>
  <si>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</si>
  <si>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</si>
  <si>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</si>
  <si>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</si>
  <si>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</si>
  <si>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</si>
  <si>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</si>
  <si>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</si>
  <si>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</si>
  <si>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</si>
  <si>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</si>
  <si>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</si>
  <si>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</si>
  <si>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</si>
  <si>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</si>
  <si>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</si>
  <si>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</si>
  <si>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</si>
  <si>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</si>
  <si>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</si>
  <si>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</si>
  <si>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</si>
  <si>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</si>
  <si>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</si>
  <si>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</si>
  <si>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</si>
  <si>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</si>
  <si>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</si>
  <si>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</si>
  <si>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</si>
  <si>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</si>
  <si>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</si>
  <si>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</si>
  <si>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</si>
  <si>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</si>
  <si>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</si>
  <si>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</si>
  <si>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</si>
  <si>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</si>
  <si>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</si>
  <si>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</si>
  <si>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</si>
  <si>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</si>
  <si>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</si>
  <si>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</si>
  <si>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</si>
  <si>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</si>
  <si>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</si>
  <si>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</si>
  <si>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</si>
  <si>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</si>
  <si>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</si>
  <si>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</si>
  <si>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</si>
  <si>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</si>
  <si>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</si>
  <si>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</si>
  <si>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</si>
  <si>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</si>
  <si>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</si>
  <si>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</si>
  <si>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</si>
  <si>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</si>
  <si>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</si>
  <si>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</si>
  <si>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</si>
  <si>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</si>
  <si>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</si>
  <si>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</si>
  <si>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</si>
  <si>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</si>
  <si>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</si>
  <si>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</si>
  <si>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</si>
  <si>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</si>
  <si>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</si>
  <si>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</si>
  <si>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</si>
  <si>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</si>
  <si>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</si>
  <si>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</si>
  <si>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</si>
  <si>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</si>
  <si>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</si>
  <si>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</si>
  <si>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</si>
  <si>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</si>
  <si>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</si>
  <si>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</si>
  <si>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</si>
  <si>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</si>
  <si>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</si>
  <si>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</si>
  <si>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</si>
  <si>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</si>
  <si>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</si>
  <si>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</si>
  <si>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</si>
  <si>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</si>
  <si>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</si>
  <si>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</si>
  <si>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</si>
  <si>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</si>
  <si>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</si>
  <si>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</si>
  <si>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</si>
  <si>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</si>
  <si>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</si>
  <si>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</si>
  <si>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</si>
  <si>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</si>
  <si>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</si>
  <si>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</si>
  <si>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</si>
  <si>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</si>
  <si>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</si>
  <si>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</si>
  <si>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</si>
  <si>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</si>
  <si>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</si>
  <si>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</si>
  <si>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</si>
  <si>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</si>
  <si>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</si>
  <si>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</si>
  <si>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</si>
  <si>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</si>
  <si>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</si>
  <si>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</si>
  <si>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</si>
  <si>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</si>
  <si>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</si>
  <si>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</si>
  <si>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</si>
  <si>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</si>
  <si>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</si>
  <si>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</si>
  <si>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</si>
  <si>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</si>
  <si>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</si>
  <si>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</si>
  <si>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</si>
  <si>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</si>
  <si>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</si>
  <si>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</si>
  <si>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</si>
  <si>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</si>
  <si>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</si>
  <si>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</si>
  <si>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</si>
  <si>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</si>
  <si>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</si>
  <si>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</si>
  <si>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</si>
  <si>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</si>
  <si>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</si>
  <si>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</si>
  <si>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</si>
  <si>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</si>
  <si>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</si>
  <si>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</si>
  <si>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</si>
  <si>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</si>
  <si>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</si>
  <si>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</si>
  <si>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</si>
  <si>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</si>
  <si>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</si>
  <si>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</si>
  <si>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</si>
  <si>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</si>
  <si>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</si>
  <si>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</si>
  <si>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</si>
  <si>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</si>
  <si>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</si>
  <si>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</si>
  <si>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</si>
  <si>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</si>
  <si>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</si>
  <si>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</si>
  <si>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</si>
  <si>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</si>
  <si>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</si>
  <si>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</si>
  <si>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</si>
  <si>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</si>
  <si>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</si>
  <si>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</si>
  <si>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</si>
  <si>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</si>
  <si>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</si>
  <si>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</si>
  <si>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</si>
  <si>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</si>
  <si>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</si>
  <si>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</si>
  <si>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</si>
  <si>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</si>
  <si>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</si>
  <si>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</si>
  <si>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</si>
  <si>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</si>
  <si>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</si>
  <si>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</si>
  <si>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</si>
  <si>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</si>
  <si>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</si>
  <si>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</si>
  <si>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</si>
  <si>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</si>
  <si>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</si>
  <si>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</si>
  <si>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</si>
  <si>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</si>
  <si>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</si>
  <si>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</si>
  <si>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</si>
  <si>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</si>
  <si>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</si>
  <si>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</si>
  <si>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</si>
  <si>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</si>
  <si>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</si>
  <si>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</si>
  <si>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</si>
  <si>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</si>
  <si>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</si>
  <si>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</si>
  <si>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</si>
  <si>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</si>
  <si>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</si>
  <si>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</si>
  <si>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</si>
  <si>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</si>
  <si>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</si>
  <si>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</si>
  <si>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</si>
  <si>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</si>
  <si>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</si>
  <si>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</si>
  <si>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</si>
  <si>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</si>
  <si>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</si>
  <si>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</si>
  <si>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</si>
  <si>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</si>
  <si>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</si>
  <si>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</si>
  <si>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</si>
  <si>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</si>
  <si>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</si>
  <si>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</si>
  <si>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</si>
  <si>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</si>
  <si>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</si>
  <si>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</si>
  <si>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</si>
  <si>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</si>
  <si>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</si>
  <si>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</si>
  <si>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</si>
  <si>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</si>
  <si>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</si>
  <si>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</si>
  <si>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</si>
  <si>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</si>
  <si>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</si>
  <si>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</si>
  <si>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</si>
  <si>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</si>
  <si>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</si>
  <si>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</si>
  <si>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</si>
  <si>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</si>
  <si>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</si>
  <si>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</si>
  <si>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</si>
  <si>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</si>
  <si>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</si>
  <si>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</si>
  <si>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</si>
  <si>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</si>
  <si>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</si>
  <si>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</si>
  <si>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</si>
  <si>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</si>
  <si>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</si>
  <si>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</si>
  <si>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</si>
  <si>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</si>
  <si>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</si>
  <si>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</si>
  <si>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</si>
  <si>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</si>
  <si>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</si>
  <si>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</si>
  <si>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</si>
  <si>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</si>
  <si>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</si>
  <si>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</si>
  <si>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</si>
  <si>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</si>
  <si>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</si>
  <si>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</si>
  <si>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</si>
  <si>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</si>
  <si>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</si>
  <si>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</si>
  <si>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</si>
  <si>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</si>
  <si>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</si>
  <si>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</si>
  <si>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</si>
  <si>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</si>
  <si>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</si>
  <si>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</si>
  <si>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</si>
  <si>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</si>
  <si>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</si>
  <si>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</si>
  <si>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</si>
  <si>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</si>
  <si>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</si>
  <si>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</si>
  <si>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</si>
  <si>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</si>
  <si>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</si>
  <si>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</si>
  <si>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</si>
  <si>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</si>
  <si>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</si>
  <si>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</si>
  <si>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</si>
  <si>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</si>
  <si>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</si>
  <si>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</si>
  <si>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</si>
  <si>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</si>
  <si>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</si>
  <si>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</si>
  <si>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</si>
  <si>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</si>
  <si>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</si>
  <si>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</si>
  <si>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</si>
  <si>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</si>
  <si>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</si>
  <si>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</si>
  <si>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</si>
  <si>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</si>
  <si>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</si>
  <si>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</si>
  <si>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</si>
  <si>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</si>
  <si>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</si>
  <si>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</si>
  <si>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</si>
  <si>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</si>
  <si>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</si>
  <si>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</si>
  <si>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</si>
  <si>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</si>
  <si>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</si>
  <si>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</si>
  <si>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</si>
  <si>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</si>
  <si>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</si>
  <si>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</si>
  <si>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</si>
  <si>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</si>
  <si>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</si>
  <si>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</si>
  <si>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</si>
  <si>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</si>
  <si>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</si>
  <si>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</si>
  <si>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</si>
  <si>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</si>
  <si>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</si>
  <si>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</si>
  <si>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</si>
  <si>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</si>
  <si>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</si>
  <si>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</si>
  <si>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</si>
  <si>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</si>
  <si>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</si>
  <si>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</si>
  <si>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</si>
  <si>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</si>
  <si>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</si>
  <si>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</si>
  <si>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</si>
  <si>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</si>
  <si>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</si>
  <si>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</si>
  <si>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</si>
  <si>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</si>
  <si>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</si>
  <si>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</si>
  <si>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</si>
  <si>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</si>
  <si>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</si>
  <si>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</si>
  <si>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</si>
  <si>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</si>
  <si>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</si>
  <si>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</si>
  <si>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</si>
  <si>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</si>
  <si>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</si>
  <si>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</si>
  <si>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</si>
  <si>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</si>
  <si>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</si>
  <si>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</si>
  <si>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</si>
  <si>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</si>
  <si>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</si>
  <si>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</si>
  <si>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</si>
  <si>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</si>
  <si>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</si>
  <si>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</si>
  <si>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</si>
  <si>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</si>
  <si>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</si>
  <si>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</si>
  <si>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</si>
  <si>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</si>
  <si>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</si>
  <si>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</si>
  <si>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</si>
  <si>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</si>
  <si>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</si>
  <si>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</si>
  <si>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</si>
  <si>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</si>
  <si>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</si>
  <si>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</si>
  <si>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</si>
  <si>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</si>
  <si>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</si>
  <si>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</si>
  <si>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</si>
  <si>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</si>
  <si>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</si>
  <si>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</si>
  <si>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</si>
  <si>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</si>
  <si>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</si>
  <si>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</si>
  <si>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</si>
  <si>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</si>
  <si>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</si>
  <si>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</si>
  <si>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</si>
  <si>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</si>
  <si>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</si>
  <si>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</si>
  <si>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</si>
  <si>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</si>
  <si>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</si>
  <si>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</si>
  <si>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</si>
  <si>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</si>
  <si>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</si>
  <si>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</si>
  <si>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</si>
  <si>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</si>
  <si>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</si>
  <si>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</si>
  <si>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</si>
  <si>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</si>
  <si>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</si>
  <si>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</si>
  <si>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</si>
  <si>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</si>
  <si>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</si>
  <si>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</si>
  <si>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</si>
  <si>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</si>
  <si>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</si>
  <si>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</si>
  <si>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</si>
  <si>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</si>
  <si>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</si>
  <si>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</si>
  <si>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</si>
  <si>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</si>
  <si>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</si>
  <si>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</si>
  <si>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</si>
  <si>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</si>
  <si>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</si>
  <si>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</si>
  <si>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</si>
  <si>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</si>
  <si>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</si>
  <si>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</si>
  <si>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</si>
  <si>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</si>
  <si>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</si>
  <si>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</si>
  <si>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</si>
  <si>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</si>
  <si>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</si>
  <si>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</si>
  <si>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</si>
  <si>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</si>
  <si>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</si>
  <si>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</si>
  <si>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</si>
  <si>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</si>
  <si>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</si>
  <si>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</si>
  <si>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</si>
  <si>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</si>
  <si>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</si>
  <si>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</si>
  <si>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</si>
  <si>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</si>
  <si>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</si>
  <si>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</si>
  <si>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</si>
  <si>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</si>
  <si>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</si>
  <si>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</si>
  <si>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</si>
  <si>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</si>
  <si>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</si>
  <si>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</si>
  <si>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</si>
  <si>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</si>
  <si>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</si>
  <si>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</si>
  <si>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</si>
  <si>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</si>
  <si>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</si>
  <si>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</si>
  <si>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</si>
  <si>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</si>
  <si>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</si>
  <si>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</si>
  <si>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</si>
  <si>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</si>
  <si>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</si>
  <si>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</si>
  <si>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</si>
  <si>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</si>
  <si>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</si>
  <si>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</si>
  <si>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</si>
  <si>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</si>
  <si>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</si>
  <si>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</si>
  <si>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</si>
  <si>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</si>
  <si>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</si>
  <si>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</si>
  <si>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</si>
  <si>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</si>
  <si>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</si>
  <si>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</si>
  <si>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</si>
  <si>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</si>
  <si>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</si>
  <si>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</si>
  <si>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</si>
  <si>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</si>
  <si>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</si>
  <si>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</si>
  <si>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</si>
  <si>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</si>
  <si>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</si>
  <si>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</si>
  <si>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</si>
  <si>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</si>
  <si>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</si>
  <si>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</si>
  <si>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</si>
  <si>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</si>
  <si>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</si>
  <si>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</si>
  <si>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</si>
  <si>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</si>
  <si>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</si>
  <si>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</si>
  <si>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</si>
  <si>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</si>
  <si>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</si>
  <si>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</si>
  <si>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</si>
  <si>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</si>
  <si>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</si>
  <si>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</si>
  <si>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</si>
  <si>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</si>
  <si>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</si>
  <si>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</si>
  <si>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</si>
  <si>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</si>
  <si>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</si>
  <si>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</si>
  <si>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</si>
  <si>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</si>
  <si>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</si>
  <si>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</si>
  <si>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</si>
  <si>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</si>
  <si>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</si>
  <si>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</si>
  <si>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</si>
  <si>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</si>
  <si>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</si>
  <si>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</si>
  <si>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</si>
  <si>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</si>
  <si>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</si>
  <si>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</si>
  <si>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</si>
  <si>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</si>
  <si>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</si>
  <si>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</si>
  <si>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</si>
  <si>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</si>
  <si>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</si>
  <si>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</si>
  <si>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</si>
  <si>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</si>
  <si>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</si>
  <si>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</si>
  <si>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</si>
  <si>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</si>
  <si>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</si>
  <si>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</si>
  <si>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</si>
  <si>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</si>
  <si>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</si>
  <si>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</si>
  <si>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</si>
  <si>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</si>
  <si>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</si>
  <si>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</si>
  <si>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</si>
  <si>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</si>
  <si>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</si>
  <si>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</si>
  <si>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</si>
  <si>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</si>
  <si>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</si>
  <si>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</si>
  <si>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</si>
  <si>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</si>
  <si>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</si>
  <si>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</si>
  <si>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</si>
  <si>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</si>
  <si>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</si>
  <si>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</si>
  <si>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</si>
  <si>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</si>
  <si>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</si>
  <si>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</si>
  <si>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</si>
  <si>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</si>
  <si>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</si>
  <si>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</si>
  <si>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</si>
  <si>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</si>
  <si>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</si>
  <si>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</si>
  <si>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</si>
  <si>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</si>
  <si>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</si>
  <si>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</si>
  <si>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</si>
  <si>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</si>
  <si>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</si>
  <si>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</si>
  <si>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</si>
  <si>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</si>
  <si>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</si>
  <si>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</si>
  <si>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</si>
  <si>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</si>
  <si>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</si>
  <si>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</si>
  <si>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</si>
  <si>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</si>
  <si>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</si>
  <si>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</si>
  <si>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</si>
  <si>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</si>
  <si>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</si>
  <si>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</si>
  <si>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</si>
  <si>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</si>
  <si>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</si>
  <si>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</si>
  <si>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</si>
  <si>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</si>
  <si>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</si>
  <si>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</si>
  <si>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</si>
  <si>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</si>
  <si>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</si>
  <si>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</si>
  <si>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</si>
  <si>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</si>
  <si>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</si>
  <si>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</si>
  <si>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</si>
  <si>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</si>
  <si>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</si>
  <si>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</si>
  <si>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</si>
  <si>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</si>
  <si>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</si>
  <si>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</si>
  <si>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</si>
  <si>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</si>
  <si>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</si>
  <si>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</si>
  <si>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</si>
  <si>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</si>
  <si>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</si>
  <si>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</si>
  <si>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</si>
  <si>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</si>
  <si>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</si>
  <si>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</si>
  <si>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</si>
  <si>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</si>
  <si>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</si>
  <si>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</si>
  <si>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</si>
  <si>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</si>
  <si>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</si>
  <si>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</si>
  <si>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</si>
  <si>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</si>
  <si>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</si>
  <si>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</si>
  <si>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</si>
  <si>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</si>
  <si>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</si>
  <si>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</si>
  <si>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</si>
  <si>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</si>
  <si>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</si>
  <si>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</si>
  <si>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</si>
  <si>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</si>
  <si>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</si>
  <si>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</si>
  <si>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</si>
  <si>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</si>
  <si>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</si>
  <si>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</si>
  <si>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</si>
  <si>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</si>
  <si>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</si>
  <si>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</si>
  <si>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</si>
  <si>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</si>
  <si>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</si>
  <si>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</si>
  <si>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</si>
  <si>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</si>
  <si>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</si>
  <si>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</si>
  <si>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</si>
  <si>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</si>
  <si>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</si>
  <si>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</si>
  <si>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</si>
  <si>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</si>
  <si>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</si>
  <si>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</si>
  <si>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</si>
  <si>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</si>
  <si>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</si>
  <si>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</si>
  <si>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</si>
  <si>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</si>
  <si>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</si>
  <si>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</si>
  <si>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</si>
  <si>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</si>
  <si>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</si>
  <si>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</si>
  <si>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</si>
  <si>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</si>
  <si>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</si>
  <si>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</si>
  <si>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</si>
  <si>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</si>
  <si>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</si>
  <si>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</si>
  <si>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</si>
  <si>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</si>
  <si>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</si>
  <si>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</si>
  <si>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</si>
  <si>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</si>
  <si>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</si>
  <si>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</si>
  <si>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</si>
  <si>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</si>
  <si>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</si>
  <si>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</si>
  <si>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</si>
  <si>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</si>
  <si>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</si>
  <si>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</si>
  <si>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</si>
  <si>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</si>
  <si>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</si>
  <si>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</si>
  <si>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</si>
  <si>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</si>
  <si>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</si>
  <si>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</si>
  <si>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</si>
  <si>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</si>
  <si>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</si>
  <si>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</si>
  <si>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</si>
  <si>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</si>
  <si>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</si>
  <si>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</si>
  <si>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</si>
  <si>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</si>
  <si>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</si>
  <si>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</si>
  <si>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</si>
  <si>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</si>
  <si>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</si>
  <si>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</si>
  <si>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</si>
  <si>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</si>
  <si>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</si>
  <si>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</si>
  <si>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</si>
  <si>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</si>
  <si>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</si>
  <si>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</si>
  <si>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</si>
  <si>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</si>
  <si>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</si>
  <si>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</si>
  <si>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</si>
  <si>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</si>
  <si>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</si>
  <si>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</si>
  <si>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</si>
  <si>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</si>
  <si>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</si>
  <si>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</si>
  <si>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</si>
  <si>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</si>
  <si>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</si>
  <si>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</si>
  <si>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</si>
  <si>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</si>
  <si>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</si>
  <si>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</si>
  <si>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</si>
  <si>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</si>
  <si>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</si>
  <si>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</si>
  <si>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</si>
  <si>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</si>
  <si>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</si>
  <si>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</si>
  <si>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</si>
  <si>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</si>
  <si>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</si>
  <si>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</si>
  <si>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</si>
  <si>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</si>
  <si>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</si>
  <si>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</si>
  <si>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</si>
  <si>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</si>
  <si>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</si>
  <si>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</si>
  <si>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</si>
  <si>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</si>
  <si>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</si>
  <si>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</si>
  <si>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</si>
  <si>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</si>
  <si>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</si>
  <si>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</si>
  <si>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</si>
  <si>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</si>
  <si>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</si>
  <si>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</si>
  <si>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</si>
  <si>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</si>
  <si>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</si>
  <si>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</si>
  <si>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</si>
  <si>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</si>
  <si>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</si>
  <si>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</si>
  <si>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</si>
  <si>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</si>
  <si>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</si>
  <si>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</si>
  <si>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</si>
  <si>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</si>
  <si>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</si>
  <si>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</si>
  <si>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</si>
  <si>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</si>
  <si>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</si>
  <si>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</si>
  <si>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</si>
  <si>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</si>
  <si>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</si>
  <si>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</si>
  <si>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</si>
  <si>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</si>
  <si>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</si>
  <si>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</si>
  <si>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</si>
  <si>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</si>
  <si>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</si>
  <si>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</si>
  <si>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</si>
  <si>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</si>
  <si>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</si>
  <si>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</si>
  <si>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</si>
  <si>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</si>
  <si>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</si>
  <si>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</si>
  <si>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</si>
  <si>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</si>
  <si>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</si>
  <si>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</si>
  <si>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</si>
  <si>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</si>
  <si>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</si>
  <si>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</si>
  <si>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</si>
  <si>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</si>
  <si>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</si>
  <si>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</si>
  <si>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</si>
  <si>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</si>
  <si>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</si>
  <si>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</si>
  <si>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</si>
  <si>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</si>
  <si>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</si>
  <si>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</si>
  <si>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</si>
  <si>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</si>
  <si>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</si>
  <si>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</si>
  <si>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</si>
  <si>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</si>
  <si>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</si>
  <si>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</si>
  <si>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</si>
  <si>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</si>
  <si>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</si>
  <si>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</si>
  <si>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</si>
  <si>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</si>
  <si>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</si>
  <si>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</si>
  <si>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</si>
  <si>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</si>
  <si>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</si>
  <si>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</si>
  <si>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</si>
  <si>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</si>
  <si>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</si>
  <si>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</si>
  <si>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</si>
  <si>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</si>
  <si>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</si>
  <si>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</si>
  <si>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</si>
  <si>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</si>
  <si>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</si>
  <si>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</si>
  <si>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</si>
  <si>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</si>
  <si>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</si>
  <si>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</si>
  <si>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</si>
  <si>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</si>
  <si>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</si>
  <si>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</si>
  <si>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</si>
  <si>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</si>
  <si>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</si>
  <si>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</si>
  <si>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</si>
  <si>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</si>
  <si>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</si>
  <si>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</si>
  <si>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</si>
  <si>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</si>
  <si>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</si>
  <si>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</si>
  <si>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</si>
  <si>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</si>
  <si>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</si>
  <si>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</si>
  <si>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</si>
  <si>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</si>
  <si>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</si>
  <si>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</si>
  <si>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</si>
  <si>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</si>
  <si>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</si>
  <si>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</si>
  <si>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</si>
  <si>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</si>
  <si>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</si>
  <si>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</si>
  <si>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</si>
  <si>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</si>
  <si>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</si>
  <si>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</si>
  <si>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</si>
  <si>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</si>
  <si>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</si>
  <si>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</si>
  <si>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</si>
  <si>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</si>
  <si>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</si>
  <si>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</si>
  <si>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</si>
  <si>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</si>
  <si>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</si>
  <si>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</si>
  <si>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</si>
  <si>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</si>
  <si>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</si>
  <si>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</si>
  <si>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</si>
  <si>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</si>
  <si>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</si>
  <si>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</si>
  <si>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</si>
  <si>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</si>
  <si>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</si>
  <si>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</si>
  <si>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</si>
  <si>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</si>
  <si>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</si>
  <si>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</si>
  <si>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</si>
  <si>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</si>
  <si>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</si>
  <si>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</si>
  <si>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</si>
  <si>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</si>
  <si>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</si>
  <si>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</si>
  <si>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</si>
  <si>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</si>
  <si>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</si>
  <si>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</si>
  <si>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</si>
  <si>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</si>
  <si>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</si>
  <si>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</si>
  <si>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</si>
  <si>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</si>
  <si>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</si>
  <si>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</si>
  <si>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</si>
  <si>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</si>
  <si>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</si>
  <si>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</si>
  <si>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</si>
  <si>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</si>
  <si>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</si>
  <si>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</si>
  <si>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</si>
  <si>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</si>
  <si>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</si>
  <si>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</si>
  <si>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</si>
  <si>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</si>
  <si>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</si>
  <si>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</si>
  <si>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</si>
  <si>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</si>
  <si>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</si>
  <si>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</si>
  <si>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</si>
  <si>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</si>
  <si>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</si>
  <si>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</si>
  <si>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</si>
  <si>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</si>
  <si>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</si>
  <si>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</si>
  <si>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</si>
  <si>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</si>
  <si>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</si>
  <si>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</si>
  <si>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</si>
  <si>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</si>
  <si>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</si>
  <si>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</si>
  <si>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</si>
  <si>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</si>
  <si>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</si>
  <si>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</si>
  <si>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</si>
  <si>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</si>
  <si>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</si>
  <si>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</si>
  <si>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</si>
  <si>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</si>
  <si>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</si>
  <si>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</si>
  <si>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</si>
  <si>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</si>
  <si>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</si>
  <si>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</si>
  <si>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</si>
  <si>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</si>
  <si>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</si>
  <si>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</si>
  <si>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</si>
  <si>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</si>
  <si>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</si>
  <si>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</si>
  <si>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</si>
  <si>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</si>
  <si>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</si>
  <si>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</si>
  <si>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</si>
  <si>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</si>
  <si>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</si>
  <si>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</si>
  <si>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</si>
  <si>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</si>
  <si>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</si>
  <si>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</si>
  <si>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</si>
  <si>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</si>
  <si>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</si>
  <si>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</si>
  <si>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</si>
  <si>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</si>
  <si>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</si>
  <si>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</si>
  <si>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</si>
  <si>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</si>
  <si>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</si>
  <si>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</si>
  <si>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</si>
  <si>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</si>
  <si>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</si>
  <si>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</si>
  <si>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</si>
  <si>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</si>
  <si>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</si>
  <si>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</si>
  <si>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</si>
  <si>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</si>
  <si>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</si>
  <si>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</si>
  <si>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</si>
  <si>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</si>
  <si>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</si>
  <si>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</si>
  <si>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</si>
  <si>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</si>
  <si>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</si>
  <si>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</si>
  <si>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</si>
  <si>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</si>
  <si>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</si>
  <si>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</si>
  <si>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</si>
  <si>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</si>
  <si>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</si>
  <si>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</si>
  <si>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</si>
  <si>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</si>
  <si>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</si>
  <si>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</si>
  <si>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</si>
  <si>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</si>
  <si>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</si>
  <si>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</si>
  <si>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</si>
  <si>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</si>
  <si>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</si>
  <si>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</si>
  <si>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</si>
  <si>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</si>
  <si>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</si>
  <si>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</si>
  <si>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</si>
  <si>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</si>
  <si>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</si>
  <si>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</si>
  <si>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</si>
  <si>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</si>
  <si>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</si>
  <si>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</si>
  <si>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</si>
  <si>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</si>
  <si>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</si>
  <si>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</si>
  <si>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</si>
  <si>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</si>
  <si>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</si>
  <si>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</si>
  <si>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</si>
  <si>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</si>
  <si>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</si>
  <si>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</si>
  <si>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</si>
  <si>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</si>
  <si>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</si>
  <si>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</si>
  <si>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</si>
  <si>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</si>
  <si>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</si>
  <si>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</si>
  <si>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</si>
  <si>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</si>
  <si>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</si>
  <si>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</si>
  <si>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</si>
  <si>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</si>
  <si>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</si>
  <si>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</si>
  <si>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</si>
  <si>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</si>
  <si>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</si>
  <si>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</si>
  <si>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</si>
  <si>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</si>
  <si>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</si>
  <si>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</si>
  <si>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</si>
  <si>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</si>
  <si>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</si>
  <si>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</si>
  <si>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</si>
  <si>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</si>
  <si>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</si>
  <si>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</si>
  <si>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</si>
  <si>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</si>
  <si>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</si>
  <si>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</si>
  <si>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</si>
  <si>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</si>
  <si>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</si>
  <si>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</si>
  <si>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</si>
  <si>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</si>
  <si>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</si>
  <si>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</si>
  <si>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</si>
  <si>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</si>
  <si>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</si>
  <si>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</si>
  <si>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</si>
  <si>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</si>
  <si>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</si>
  <si>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</si>
  <si>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</si>
  <si>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</si>
  <si>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</si>
  <si>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</si>
  <si>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</si>
  <si>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</si>
  <si>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</si>
  <si>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</si>
  <si>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</si>
  <si>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</si>
  <si>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</si>
  <si>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</si>
  <si>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</si>
  <si>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</si>
  <si>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</si>
  <si>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</si>
  <si>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</si>
  <si>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</si>
  <si>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</si>
  <si>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</si>
  <si>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</si>
  <si>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</si>
  <si>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</si>
  <si>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</si>
  <si>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</si>
  <si>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</si>
  <si>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</si>
  <si>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</si>
  <si>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</si>
  <si>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</si>
  <si>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</si>
  <si>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</si>
  <si>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</si>
  <si>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</si>
  <si>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</si>
  <si>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</si>
  <si>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</si>
  <si>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</si>
  <si>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</si>
  <si>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</si>
  <si>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</si>
  <si>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</si>
  <si>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</si>
  <si>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</si>
  <si>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</si>
  <si>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</si>
  <si>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</si>
  <si>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</si>
  <si>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</si>
  <si>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</si>
  <si>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</si>
  <si>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</si>
  <si>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</si>
  <si>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</si>
  <si>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</si>
  <si>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</si>
  <si>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</si>
  <si>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</si>
  <si>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</si>
  <si>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</si>
  <si>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</si>
  <si>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</si>
  <si>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</si>
  <si>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</si>
  <si>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</si>
  <si>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</si>
  <si>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</si>
  <si>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</si>
  <si>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</si>
  <si>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</si>
  <si>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</si>
  <si>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</si>
  <si>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</si>
  <si>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</si>
  <si>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</si>
  <si>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</si>
  <si>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</si>
  <si>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</si>
  <si>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</si>
  <si>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</si>
  <si>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</si>
  <si>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</si>
  <si>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</si>
  <si>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</si>
  <si>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</si>
  <si>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</si>
  <si>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</si>
  <si>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</si>
  <si>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</si>
  <si>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</si>
  <si>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</si>
  <si>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</si>
  <si>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</si>
  <si>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</si>
  <si>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</si>
  <si>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</si>
  <si>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</si>
  <si>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</si>
  <si>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</si>
  <si>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</si>
  <si>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</si>
  <si>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</si>
  <si>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</si>
  <si>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</si>
  <si>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</si>
  <si>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</si>
  <si>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</si>
  <si>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</si>
  <si>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</si>
  <si>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</si>
  <si>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</si>
  <si>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</si>
  <si>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</si>
  <si>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</si>
  <si>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</si>
  <si>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</si>
  <si>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</si>
  <si>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</si>
  <si>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</si>
  <si>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</si>
  <si>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</si>
  <si>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</si>
  <si>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</si>
  <si>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</si>
  <si>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</si>
  <si>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</si>
  <si>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</si>
  <si>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</si>
  <si>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</si>
  <si>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</si>
  <si>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</si>
  <si>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</si>
  <si>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</si>
  <si>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</si>
  <si>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</si>
  <si>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</si>
  <si>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</si>
  <si>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</si>
  <si>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</si>
  <si>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</si>
  <si>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</si>
  <si>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</si>
  <si>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</si>
  <si>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</si>
  <si>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</si>
  <si>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</si>
  <si>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</si>
  <si>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</si>
  <si>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</si>
  <si>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</si>
  <si>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</si>
  <si>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</si>
  <si>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</si>
  <si>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</si>
  <si>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</si>
  <si>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</si>
  <si>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</si>
  <si>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</si>
  <si>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</si>
  <si>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</si>
  <si>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</si>
  <si>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</si>
  <si>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</si>
  <si>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</si>
  <si>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</si>
  <si>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</si>
  <si>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</si>
  <si>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</si>
  <si>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</si>
  <si>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</si>
  <si>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</si>
  <si>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</si>
  <si>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</si>
  <si>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</si>
  <si>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</si>
  <si>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</si>
  <si>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</si>
  <si>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</si>
  <si>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</si>
  <si>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</si>
  <si>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</si>
  <si>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</si>
  <si>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</si>
  <si>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</si>
  <si>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</si>
  <si>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</si>
  <si>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</si>
  <si>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</si>
  <si>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</si>
  <si>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</si>
  <si>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</si>
  <si>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</si>
  <si>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</si>
  <si>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</si>
  <si>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</si>
  <si>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</si>
  <si>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</si>
  <si>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</si>
  <si>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</si>
  <si>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</si>
  <si>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</si>
  <si>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</si>
  <si>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</si>
  <si>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</si>
  <si>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</si>
  <si>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</si>
  <si>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</si>
  <si>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</si>
  <si>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</si>
  <si>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</si>
  <si>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</si>
  <si>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</si>
  <si>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</si>
  <si>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</si>
  <si>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</si>
  <si>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</si>
  <si>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</si>
  <si>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</si>
  <si>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</si>
  <si>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</si>
  <si>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</si>
  <si>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</si>
  <si>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</si>
  <si>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</si>
  <si>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</si>
  <si>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</si>
  <si>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</si>
  <si>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</si>
  <si>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</si>
  <si>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</si>
  <si>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</si>
  <si>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</si>
  <si>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</si>
  <si>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</si>
  <si>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</si>
  <si>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</si>
  <si>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</si>
  <si>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</si>
  <si>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</si>
  <si>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</si>
  <si>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</si>
  <si>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</si>
  <si>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</si>
  <si>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</si>
  <si>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</si>
  <si>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</si>
  <si>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</si>
  <si>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</si>
  <si>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</si>
  <si>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</si>
  <si>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</si>
  <si>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</si>
  <si>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</si>
  <si>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</si>
  <si>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</si>
  <si>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</si>
  <si>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</si>
  <si>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</si>
  <si>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</si>
  <si>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</si>
  <si>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</si>
  <si>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</si>
  <si>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</si>
  <si>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</si>
  <si>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</si>
  <si>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</si>
  <si>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</si>
  <si>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</si>
  <si>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</si>
  <si>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</si>
  <si>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</si>
  <si>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</si>
  <si>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</si>
  <si>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</si>
  <si>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</si>
  <si>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</si>
  <si>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</si>
  <si>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</si>
  <si>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</si>
  <si>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</si>
  <si>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</si>
  <si>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</si>
  <si>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</si>
  <si>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</si>
  <si>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</si>
  <si>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</si>
  <si>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</si>
  <si>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</si>
  <si>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</si>
  <si>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</si>
  <si>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</si>
  <si>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</si>
  <si>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</si>
  <si>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</si>
  <si>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</si>
  <si>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</si>
  <si>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</si>
  <si>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</si>
  <si>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</si>
  <si>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</si>
  <si>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</si>
  <si>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</si>
  <si>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</si>
  <si>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</si>
  <si>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</si>
  <si>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</si>
  <si>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</si>
  <si>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</si>
  <si>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</si>
  <si>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</si>
  <si>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</si>
  <si>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</si>
  <si>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</si>
  <si>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</si>
  <si>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</si>
  <si>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</si>
  <si>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</si>
  <si>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</si>
  <si>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</si>
  <si>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</si>
  <si>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</si>
  <si>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</si>
  <si>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</si>
  <si>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</si>
  <si>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</si>
  <si>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</si>
  <si>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</si>
  <si>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</si>
  <si>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</si>
  <si>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</si>
  <si>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</si>
  <si>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</si>
  <si>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</si>
  <si>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</si>
  <si>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</si>
  <si>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</si>
  <si>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</si>
  <si>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</si>
  <si>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</si>
  <si>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</si>
  <si>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</si>
  <si>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</si>
  <si>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</si>
  <si>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</si>
  <si>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</si>
  <si>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</si>
  <si>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</si>
  <si>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</si>
  <si>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</si>
  <si>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</si>
  <si>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</si>
  <si>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</si>
  <si>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</si>
  <si>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</si>
  <si>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</si>
  <si>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</si>
  <si>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</si>
  <si>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</si>
  <si>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</si>
  <si>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</si>
  <si>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</si>
  <si>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</si>
  <si>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</si>
  <si>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</si>
  <si>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</si>
  <si>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</si>
  <si>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</si>
  <si>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</si>
  <si>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</si>
  <si>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</si>
  <si>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</si>
  <si>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</si>
  <si>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</si>
  <si>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</si>
  <si>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</si>
  <si>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</si>
  <si>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</si>
  <si>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</si>
  <si>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</si>
  <si>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</si>
  <si>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</si>
  <si>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</si>
  <si>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</si>
  <si>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</si>
  <si>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</si>
  <si>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</si>
  <si>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</si>
  <si>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</si>
  <si>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</si>
  <si>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</si>
  <si>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</si>
  <si>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</si>
  <si>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</si>
  <si>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</si>
  <si>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</si>
  <si>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</si>
  <si>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</si>
  <si>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</si>
  <si>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</si>
  <si>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</si>
  <si>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</si>
  <si>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</si>
  <si>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</si>
  <si>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</si>
  <si>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</si>
  <si>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</si>
  <si>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</si>
  <si>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</si>
  <si>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</si>
  <si>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</si>
  <si>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</si>
  <si>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</si>
  <si>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</si>
  <si>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</si>
  <si>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</si>
  <si>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</si>
  <si>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</si>
  <si>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</si>
  <si>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</si>
  <si>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</si>
  <si>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</si>
  <si>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</si>
  <si>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</si>
  <si>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</si>
  <si>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</si>
  <si>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</si>
  <si>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</si>
  <si>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</si>
  <si>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</si>
  <si>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</si>
  <si>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</si>
  <si>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</si>
  <si>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</si>
  <si>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</si>
  <si>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</si>
  <si>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</si>
  <si>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</si>
  <si>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</si>
  <si>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</si>
  <si>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</si>
  <si>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</si>
  <si>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</si>
  <si>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</si>
  <si>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</si>
  <si>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</si>
  <si>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</si>
  <si>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</si>
  <si>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</si>
  <si>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</si>
  <si>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</si>
  <si>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</si>
  <si>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</si>
  <si>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</si>
  <si>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</si>
  <si>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</si>
  <si>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</si>
  <si>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</si>
  <si>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</si>
  <si>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</si>
  <si>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</si>
  <si>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</si>
  <si>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</si>
  <si>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</si>
  <si>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</si>
  <si>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</si>
  <si>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</si>
  <si>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</si>
  <si>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</si>
  <si>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</si>
  <si>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</si>
  <si>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</si>
  <si>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</si>
  <si>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</si>
  <si>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</si>
  <si>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</si>
  <si>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</si>
  <si>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</si>
  <si>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</si>
  <si>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</si>
  <si>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</si>
  <si>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</si>
  <si>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</si>
  <si>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</si>
  <si>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</si>
  <si>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</si>
  <si>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</si>
  <si>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</si>
  <si>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</si>
  <si>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</si>
  <si>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</si>
  <si>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</si>
  <si>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</si>
  <si>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</si>
  <si>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</si>
  <si>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</si>
  <si>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</si>
  <si>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</si>
  <si>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</si>
  <si>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</si>
  <si>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</si>
  <si>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</si>
  <si>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</si>
  <si>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</si>
  <si>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</si>
  <si>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</si>
  <si>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</si>
  <si>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</si>
  <si>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</si>
  <si>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</si>
  <si>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</si>
  <si>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</si>
  <si>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</si>
  <si>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</si>
  <si>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</si>
  <si>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</si>
  <si>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</si>
  <si>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</si>
  <si>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</si>
  <si>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</si>
  <si>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</si>
  <si>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</si>
  <si>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</si>
  <si>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</si>
  <si>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</si>
  <si>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</si>
  <si>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</si>
  <si>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</si>
  <si>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</si>
  <si>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</si>
  <si>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</si>
  <si>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</si>
  <si>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</si>
  <si>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</si>
  <si>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</si>
  <si>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</si>
  <si>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</si>
  <si>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</si>
  <si>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</si>
  <si>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</si>
  <si>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</si>
  <si>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</si>
  <si>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</si>
  <si>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</si>
  <si>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</si>
  <si>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</si>
  <si>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</si>
  <si>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</si>
  <si>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</si>
  <si>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</si>
  <si>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</si>
  <si>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</si>
  <si>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</si>
  <si>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</si>
  <si>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</si>
  <si>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</si>
  <si>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</si>
  <si>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</si>
  <si>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</si>
  <si>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</si>
  <si>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</si>
  <si>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</si>
  <si>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</si>
  <si>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</si>
  <si>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</si>
  <si>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</si>
  <si>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</si>
  <si>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</si>
  <si>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</si>
  <si>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</si>
  <si>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</si>
  <si>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</si>
  <si>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</si>
  <si>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</si>
  <si>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</si>
  <si>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</si>
  <si>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</si>
  <si>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</si>
  <si>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</si>
  <si>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</si>
  <si>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</si>
  <si>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</si>
  <si>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</si>
  <si>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</si>
  <si>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</si>
  <si>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</si>
  <si>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</si>
  <si>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</si>
  <si>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</si>
  <si>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</si>
  <si>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</si>
  <si>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</si>
  <si>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</si>
  <si>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</si>
  <si>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</si>
  <si>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</si>
  <si>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</si>
  <si>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</si>
  <si>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</si>
  <si>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</si>
  <si>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</si>
  <si>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</si>
  <si>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</si>
  <si>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</si>
  <si>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</si>
  <si>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</si>
  <si>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</si>
  <si>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</si>
  <si>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</si>
  <si>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</si>
  <si>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</si>
  <si>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</si>
  <si>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</si>
  <si>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</si>
  <si>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</si>
  <si>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</si>
  <si>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</si>
  <si>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</si>
  <si>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</si>
  <si>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</si>
  <si>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</si>
  <si>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</si>
  <si>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</si>
  <si>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</si>
  <si>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</si>
  <si>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</si>
  <si>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</si>
  <si>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</si>
  <si>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</si>
  <si>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</si>
  <si>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</si>
  <si>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</si>
  <si>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</si>
  <si>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</si>
  <si>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</si>
  <si>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</si>
  <si>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</si>
  <si>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</si>
  <si>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</si>
  <si>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</si>
  <si>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</si>
  <si>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</si>
  <si>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</si>
  <si>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</si>
  <si>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</si>
  <si>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</si>
  <si>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</si>
  <si>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</si>
  <si>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</si>
  <si>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</si>
  <si>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</si>
  <si>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</si>
  <si>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</si>
  <si>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</si>
  <si>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</si>
  <si>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</si>
  <si>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</si>
  <si>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</si>
  <si>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</si>
  <si>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</si>
  <si>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</si>
  <si>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</si>
  <si>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</si>
  <si>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</si>
  <si>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</si>
  <si>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</si>
  <si>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</si>
  <si>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</si>
  <si>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</si>
  <si>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</si>
  <si>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</si>
  <si>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</si>
  <si>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</si>
  <si>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</si>
  <si>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</si>
  <si>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</si>
  <si>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</si>
  <si>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</si>
  <si>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</si>
  <si>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</si>
  <si>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</si>
  <si>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</si>
  <si>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</si>
  <si>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</si>
  <si>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</si>
  <si>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</si>
  <si>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</si>
  <si>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</si>
  <si>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</si>
  <si>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</si>
  <si>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</si>
  <si>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</si>
  <si>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</si>
  <si>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</si>
  <si>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</si>
  <si>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</si>
  <si>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</si>
  <si>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</si>
  <si>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</si>
  <si>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</si>
  <si>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</si>
  <si>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</si>
  <si>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</si>
  <si>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</si>
  <si>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</si>
  <si>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</si>
  <si>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</si>
  <si>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</si>
  <si>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</si>
  <si>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</si>
  <si>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</si>
  <si>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</si>
  <si>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</si>
  <si>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</si>
  <si>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</si>
  <si>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</si>
  <si>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</si>
  <si>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</si>
  <si>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</si>
  <si>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</si>
  <si>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</si>
  <si>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</si>
  <si>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</si>
  <si>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</si>
  <si>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</si>
  <si>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</si>
  <si>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</si>
  <si>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</si>
  <si>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</si>
  <si>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</si>
  <si>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</si>
  <si>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</si>
  <si>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</si>
  <si>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</si>
  <si>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</si>
  <si>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</si>
  <si>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</si>
  <si>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</si>
  <si>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</si>
  <si>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</si>
  <si>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</si>
  <si>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</si>
  <si>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</si>
  <si>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</si>
  <si>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</si>
  <si>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</si>
  <si>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</si>
  <si>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</si>
  <si>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</si>
  <si>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</si>
  <si>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</si>
  <si>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</si>
  <si>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</si>
  <si>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</si>
  <si>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</si>
  <si>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</si>
  <si>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</si>
  <si>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</si>
  <si>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</si>
  <si>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</si>
  <si>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</si>
  <si>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</si>
  <si>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</si>
  <si>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</si>
  <si>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</si>
  <si>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</si>
  <si>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</si>
  <si>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</si>
  <si>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</si>
  <si>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</si>
  <si>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</si>
  <si>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</si>
  <si>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</si>
  <si>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</si>
  <si>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</si>
  <si>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</si>
  <si>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</si>
  <si>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</si>
  <si>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</si>
  <si>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</si>
  <si>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</si>
  <si>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</si>
  <si>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</si>
  <si>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</si>
  <si>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</si>
  <si>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</si>
  <si>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</si>
  <si>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</si>
  <si>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</si>
  <si>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</si>
  <si>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</si>
  <si>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</si>
  <si>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</si>
  <si>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</si>
  <si>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</si>
  <si>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</si>
  <si>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</si>
  <si>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</si>
  <si>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</si>
  <si>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</si>
  <si>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</si>
  <si>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</si>
  <si>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</si>
  <si>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</si>
  <si>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</si>
  <si>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</si>
  <si>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</si>
  <si>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</si>
  <si>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</si>
  <si>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</si>
  <si>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</si>
  <si>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</si>
  <si>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</si>
  <si>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</si>
  <si>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</si>
  <si>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</si>
  <si>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</si>
  <si>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</si>
  <si>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</si>
  <si>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</si>
  <si>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</si>
  <si>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</si>
  <si>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</si>
  <si>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</si>
  <si>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</si>
  <si>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</si>
  <si>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</si>
  <si>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</si>
  <si>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</si>
  <si>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</si>
  <si>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</si>
  <si>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</si>
  <si>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</si>
  <si>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</si>
  <si>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</si>
  <si>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</si>
  <si>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</si>
  <si>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</si>
  <si>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</si>
  <si>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</si>
  <si>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</si>
  <si>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</si>
  <si>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</si>
  <si>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</si>
  <si>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</si>
  <si>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</si>
  <si>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</si>
  <si>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</si>
  <si>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</si>
  <si>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</si>
  <si>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</si>
  <si>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</si>
  <si>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</si>
  <si>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</si>
  <si>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</si>
  <si>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</si>
  <si>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</si>
  <si>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</si>
  <si>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</si>
  <si>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</si>
  <si>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</si>
  <si>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</si>
  <si>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</si>
  <si>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</si>
  <si>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</si>
  <si>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</si>
  <si>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</si>
  <si>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</si>
  <si>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</si>
  <si>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</si>
  <si>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</si>
  <si>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</si>
  <si>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</si>
  <si>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</si>
  <si>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</si>
  <si>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</si>
  <si>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</si>
  <si>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</si>
  <si>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</si>
  <si>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</si>
  <si>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</si>
  <si>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</si>
  <si>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</si>
  <si>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</si>
  <si>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</si>
  <si>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</si>
  <si>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</si>
  <si>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</si>
  <si>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</si>
  <si>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</si>
  <si>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</si>
  <si>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</si>
  <si>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</si>
  <si>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</si>
  <si>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</si>
  <si>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</si>
  <si>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</si>
  <si>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</si>
  <si>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</si>
  <si>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</si>
  <si>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</si>
  <si>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</si>
  <si>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</si>
  <si>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</si>
  <si>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</si>
  <si>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</si>
  <si>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</si>
  <si>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</si>
  <si>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</si>
  <si>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</si>
  <si>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</si>
  <si>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</si>
  <si>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</si>
  <si>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</si>
  <si>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</si>
  <si>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</si>
  <si>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</si>
  <si>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</si>
  <si>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</si>
  <si>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</si>
  <si>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</si>
  <si>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</si>
  <si>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</si>
  <si>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</si>
  <si>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</si>
  <si>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</si>
  <si>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</si>
  <si>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</si>
  <si>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</si>
  <si>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</si>
  <si>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</si>
  <si>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</si>
  <si>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</si>
  <si>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</si>
  <si>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</si>
  <si>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</si>
  <si>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</si>
  <si>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</si>
  <si>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</si>
  <si>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</si>
  <si>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</si>
  <si>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</si>
  <si>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</si>
  <si>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</si>
  <si>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</si>
  <si>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</si>
  <si>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</si>
  <si>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</si>
  <si>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</si>
  <si>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</si>
  <si>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</si>
  <si>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</si>
  <si>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</si>
  <si>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</si>
  <si>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</si>
  <si>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</si>
  <si>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</si>
  <si>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</si>
  <si>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</si>
  <si>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</si>
  <si>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</si>
  <si>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</si>
  <si>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</si>
  <si>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</si>
  <si>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</si>
  <si>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</si>
  <si>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</si>
  <si>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</si>
  <si>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</si>
  <si>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</si>
  <si>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</si>
  <si>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</si>
  <si>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</si>
  <si>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</si>
  <si>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</si>
  <si>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</si>
  <si>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</si>
  <si>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</si>
  <si>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</si>
  <si>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</si>
  <si>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</si>
  <si>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</si>
  <si>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</si>
  <si>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</si>
  <si>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</si>
  <si>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</si>
  <si>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</si>
  <si>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</si>
  <si>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</si>
  <si>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</si>
  <si>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</si>
  <si>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</si>
  <si>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</si>
  <si>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</si>
  <si>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</si>
  <si>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</si>
  <si>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</si>
  <si>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</si>
  <si>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</si>
  <si>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</si>
  <si>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</si>
  <si>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</si>
  <si>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</si>
  <si>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</si>
  <si>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</si>
  <si>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</si>
  <si>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</si>
  <si>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</si>
  <si>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</si>
  <si>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</si>
  <si>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</si>
  <si>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</si>
  <si>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</si>
  <si>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</si>
  <si>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</si>
  <si>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</si>
  <si>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</si>
  <si>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</si>
  <si>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</si>
  <si>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</si>
  <si>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</si>
  <si>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</si>
  <si>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</si>
  <si>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</si>
  <si>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</si>
  <si>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</si>
  <si>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</si>
  <si>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</si>
  <si>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</si>
  <si>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</si>
  <si>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</si>
  <si>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</si>
  <si>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</si>
  <si>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</si>
  <si>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</si>
  <si>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</si>
  <si>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</si>
  <si>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</si>
  <si>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</si>
  <si>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</si>
  <si>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</si>
  <si>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</si>
  <si>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</si>
  <si>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</si>
  <si>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</si>
  <si>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</si>
  <si>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</si>
  <si>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</si>
  <si>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</si>
  <si>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</si>
  <si>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</si>
  <si>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</si>
  <si>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</si>
  <si>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</si>
  <si>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</si>
  <si>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</si>
  <si>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</si>
  <si>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</si>
  <si>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</si>
  <si>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</si>
  <si>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</si>
  <si>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</si>
  <si>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</si>
  <si>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</si>
  <si>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</si>
  <si>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</si>
  <si>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</si>
  <si>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</si>
  <si>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</si>
  <si>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</si>
  <si>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</si>
  <si>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</si>
  <si>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</si>
  <si>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</si>
  <si>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</si>
  <si>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</si>
  <si>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</si>
  <si>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</si>
  <si>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</si>
  <si>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</si>
  <si>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</si>
  <si>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</si>
  <si>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</si>
  <si>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</si>
  <si>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</si>
  <si>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</si>
  <si>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</si>
  <si>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</si>
  <si>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</si>
  <si>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</si>
  <si>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</si>
  <si>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</si>
  <si>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</si>
  <si>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</si>
  <si>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</si>
  <si>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</si>
  <si>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</si>
  <si>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</si>
  <si>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</si>
  <si>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</si>
  <si>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</si>
  <si>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</si>
  <si>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</si>
  <si>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</si>
  <si>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</si>
  <si>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</si>
  <si>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</si>
  <si>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</si>
  <si>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</si>
  <si>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</si>
  <si>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</si>
  <si>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</si>
  <si>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</si>
  <si>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</si>
  <si>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</si>
  <si>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</si>
  <si>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</si>
  <si>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</si>
  <si>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</si>
  <si>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</si>
  <si>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</si>
  <si>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</si>
  <si>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</si>
  <si>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</si>
  <si>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</si>
  <si>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</si>
  <si>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</si>
  <si>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</si>
  <si>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</si>
  <si>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</si>
  <si>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</si>
  <si>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</si>
  <si>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</si>
  <si>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</si>
  <si>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</si>
  <si>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</si>
  <si>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</si>
  <si>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</si>
  <si>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</si>
  <si>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</si>
  <si>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</si>
  <si>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</si>
  <si>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</si>
  <si>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</si>
  <si>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</si>
  <si>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</si>
  <si>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</si>
  <si>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</si>
  <si>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</si>
  <si>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</si>
  <si>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</si>
  <si>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</si>
  <si>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</si>
  <si>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</si>
  <si>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</si>
  <si>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</si>
  <si>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</si>
  <si>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</si>
  <si>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</si>
  <si>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</si>
  <si>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</si>
  <si>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</si>
  <si>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</si>
  <si>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</si>
  <si>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</si>
  <si>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</si>
  <si>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</si>
  <si>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</si>
  <si>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</si>
  <si>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</si>
  <si>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</si>
  <si>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</si>
  <si>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</si>
  <si>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</si>
  <si>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</si>
  <si>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</si>
  <si>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</si>
  <si>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</si>
  <si>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</si>
  <si>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</si>
  <si>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</si>
  <si>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</si>
  <si>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</si>
  <si>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</si>
  <si>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</si>
  <si>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</si>
  <si>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</si>
  <si>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</si>
  <si>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</si>
  <si>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</si>
  <si>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</si>
  <si>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</si>
  <si>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</si>
  <si>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</si>
  <si>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</si>
  <si>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</si>
  <si>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</si>
  <si>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</si>
  <si>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</si>
  <si>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</si>
  <si>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</si>
  <si>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</si>
  <si>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</si>
  <si>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</si>
  <si>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</si>
  <si>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</si>
  <si>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</si>
  <si>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</si>
  <si>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</si>
  <si>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</si>
  <si>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</si>
  <si>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</si>
  <si>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</si>
  <si>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</si>
  <si>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</si>
  <si>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</si>
  <si>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</si>
  <si>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</si>
  <si>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</si>
  <si>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</si>
  <si>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</si>
  <si>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</si>
  <si>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</si>
  <si>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</si>
  <si>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</si>
  <si>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</si>
  <si>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</si>
  <si>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</si>
  <si>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</si>
  <si>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</si>
  <si>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</si>
  <si>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</si>
  <si>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</si>
  <si>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</si>
  <si>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</si>
  <si>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</si>
  <si>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</si>
  <si>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</si>
  <si>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</si>
  <si>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</si>
  <si>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</si>
  <si>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</si>
  <si>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</si>
  <si>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</si>
  <si>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</si>
  <si>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</si>
  <si>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</si>
  <si>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</si>
  <si>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</si>
  <si>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</si>
  <si>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</si>
  <si>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</si>
  <si>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</si>
  <si>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</si>
  <si>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</si>
  <si>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</si>
  <si>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</si>
  <si>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</si>
  <si>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</si>
  <si>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</si>
  <si>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</si>
  <si>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</si>
  <si>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</si>
  <si>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</si>
  <si>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</si>
  <si>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</si>
  <si>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</si>
  <si>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</si>
  <si>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</si>
  <si>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</si>
  <si>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</si>
  <si>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</si>
  <si>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</si>
  <si>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</si>
  <si>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</si>
  <si>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</si>
  <si>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</si>
  <si>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</si>
  <si>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</si>
  <si>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</si>
  <si>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</si>
  <si>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</si>
  <si>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</si>
  <si>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</si>
  <si>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</si>
  <si>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</si>
  <si>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</si>
  <si>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</si>
  <si>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</si>
  <si>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</si>
  <si>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</si>
  <si>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</si>
  <si>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</si>
  <si>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</si>
  <si>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</si>
  <si>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</si>
  <si>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</si>
  <si>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</si>
  <si>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</si>
  <si>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</si>
  <si>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</si>
  <si>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</si>
  <si>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</si>
  <si>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</si>
  <si>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</si>
  <si>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</si>
  <si>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</si>
  <si>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</si>
  <si>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</si>
  <si>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</si>
  <si>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</si>
  <si>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</si>
  <si>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</si>
  <si>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</si>
  <si>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</si>
  <si>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</si>
  <si>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</si>
  <si>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</si>
  <si>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</si>
  <si>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</si>
  <si>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</si>
  <si>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</si>
  <si>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</si>
  <si>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</si>
  <si>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</si>
  <si>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</si>
  <si>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</si>
  <si>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</si>
  <si>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</si>
  <si>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</si>
  <si>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</si>
  <si>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</si>
  <si>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</si>
  <si>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</si>
  <si>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</si>
  <si>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</si>
  <si>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</si>
  <si>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</si>
  <si>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</si>
  <si>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</si>
  <si>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</si>
  <si>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</si>
  <si>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</si>
  <si>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</si>
  <si>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</si>
  <si>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</si>
  <si>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</si>
  <si>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</si>
  <si>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</si>
  <si>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</si>
  <si>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</si>
  <si>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</si>
  <si>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</si>
  <si>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</si>
  <si>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</si>
  <si>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</si>
  <si>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</si>
  <si>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</si>
  <si>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</si>
  <si>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</si>
  <si>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</si>
  <si>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</si>
  <si>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</si>
  <si>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</si>
  <si>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</si>
  <si>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</si>
  <si>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</si>
  <si>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</si>
  <si>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</si>
  <si>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</si>
  <si>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</si>
  <si>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</si>
  <si>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</si>
  <si>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</si>
  <si>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</si>
  <si>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</si>
  <si>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</si>
  <si>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</si>
  <si>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</si>
  <si>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</si>
  <si>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</si>
  <si>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</si>
  <si>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</si>
  <si>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</si>
  <si>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</si>
  <si>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</si>
  <si>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</si>
  <si>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</si>
  <si>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</si>
  <si>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</si>
  <si>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</si>
  <si>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</si>
  <si>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</si>
  <si>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</si>
  <si>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</si>
  <si>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</si>
  <si>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</si>
  <si>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</si>
  <si>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</si>
  <si>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</si>
  <si>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</si>
  <si>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</si>
  <si>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</si>
  <si>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</si>
  <si>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</si>
  <si>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</si>
  <si>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</si>
  <si>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</si>
  <si>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</si>
  <si>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</si>
  <si>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</si>
  <si>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</si>
  <si>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</si>
  <si>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</si>
  <si>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</si>
  <si>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</si>
  <si>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</si>
  <si>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</si>
  <si>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</si>
  <si>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</si>
  <si>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</si>
  <si>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</si>
  <si>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</si>
  <si>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</si>
  <si>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</si>
  <si>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</si>
  <si>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</si>
  <si>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</si>
  <si>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</si>
  <si>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</si>
  <si>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</si>
  <si>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</si>
  <si>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</si>
  <si>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</si>
  <si>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</si>
  <si>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</si>
  <si>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</si>
  <si>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</si>
  <si>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</si>
  <si>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</si>
  <si>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</si>
  <si>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</si>
  <si>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</si>
  <si>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</si>
  <si>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</si>
  <si>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</si>
  <si>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</si>
  <si>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</si>
  <si>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</si>
  <si>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</si>
  <si>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</si>
  <si>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</si>
  <si>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</si>
  <si>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</si>
  <si>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</si>
  <si>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</si>
  <si>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</si>
  <si>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</si>
  <si>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</si>
  <si>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</si>
  <si>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</si>
  <si>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</si>
  <si>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</si>
  <si>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</si>
  <si>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</si>
  <si>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</si>
  <si>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</si>
  <si>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</si>
  <si>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</si>
  <si>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</si>
  <si>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</si>
  <si>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</si>
  <si>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</si>
  <si>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</si>
  <si>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</si>
  <si>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</si>
  <si>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</si>
  <si>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</si>
  <si>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</si>
  <si>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</si>
  <si>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</si>
  <si>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</si>
  <si>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</si>
  <si>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</si>
  <si>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</si>
  <si>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</si>
  <si>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</si>
  <si>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</si>
  <si>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</si>
  <si>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</si>
  <si>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</si>
  <si>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</si>
  <si>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</si>
  <si>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</si>
  <si>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</si>
  <si>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</si>
  <si>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</si>
  <si>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</si>
  <si>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</si>
  <si>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</si>
  <si>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</si>
  <si>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</si>
  <si>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</si>
  <si>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</si>
  <si>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</si>
  <si>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</si>
  <si>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</si>
  <si>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</si>
  <si>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</si>
  <si>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</si>
  <si>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</si>
  <si>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</si>
  <si>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</si>
  <si>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</si>
  <si>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</si>
  <si>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</si>
  <si>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</si>
  <si>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</si>
  <si>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</si>
  <si>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</si>
  <si>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</si>
  <si>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</si>
  <si>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</si>
  <si>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</si>
  <si>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</si>
  <si>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</si>
  <si>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</si>
  <si>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</si>
  <si>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</si>
  <si>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</si>
  <si>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</si>
  <si>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</si>
  <si>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</si>
  <si>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</si>
  <si>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</si>
  <si>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</si>
  <si>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</si>
  <si>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</si>
  <si>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</si>
  <si>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</si>
  <si>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</si>
  <si>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</si>
  <si>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</si>
  <si>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</si>
  <si>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</si>
  <si>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</si>
  <si>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</si>
  <si>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</si>
  <si>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</si>
  <si>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</si>
  <si>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</si>
  <si>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</si>
  <si>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</si>
  <si>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</si>
  <si>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</si>
  <si>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</si>
  <si>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</si>
  <si>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</si>
  <si>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</si>
  <si>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</si>
  <si>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</si>
  <si>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</si>
  <si>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</si>
  <si>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</si>
  <si>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</si>
  <si>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</si>
  <si>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</si>
  <si>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</si>
  <si>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</si>
  <si>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</si>
  <si>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</si>
  <si>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</si>
  <si>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</si>
  <si>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</si>
  <si>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</si>
  <si>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</si>
  <si>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</si>
  <si>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</si>
  <si>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</si>
  <si>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</si>
  <si>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</si>
  <si>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</si>
  <si>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</si>
  <si>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</si>
  <si>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</si>
  <si>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</si>
  <si>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</si>
  <si>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</si>
  <si>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</si>
  <si>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</si>
  <si>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</si>
  <si>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</si>
  <si>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</si>
  <si>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</si>
  <si>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</si>
  <si>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</si>
  <si>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</si>
  <si>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</si>
  <si>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</si>
  <si>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</si>
  <si>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</si>
  <si>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</si>
  <si>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</si>
  <si>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</si>
  <si>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</si>
  <si>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</si>
  <si>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</si>
  <si>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</si>
  <si>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</si>
  <si>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</si>
  <si>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</si>
  <si>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</si>
  <si>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</si>
  <si>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</si>
  <si>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</si>
  <si>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</si>
  <si>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</si>
  <si>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</si>
  <si>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</si>
  <si>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</si>
  <si>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</si>
  <si>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</si>
  <si>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</si>
  <si>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</si>
  <si>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</si>
  <si>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</si>
  <si>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</si>
  <si>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</si>
  <si>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</si>
  <si>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</si>
  <si>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</si>
  <si>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</si>
  <si>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</si>
  <si>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</si>
  <si>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</si>
  <si>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</si>
  <si>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</si>
  <si>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</si>
  <si>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</si>
  <si>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</si>
  <si>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</si>
  <si>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</si>
  <si>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</si>
  <si>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</si>
  <si>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</si>
  <si>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</si>
  <si>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</si>
  <si>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</si>
  <si>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</si>
  <si>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</si>
  <si>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</si>
  <si>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</si>
  <si>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</si>
  <si>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</si>
  <si>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</si>
  <si>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</si>
  <si>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</si>
  <si>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</si>
  <si>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</si>
  <si>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</si>
  <si>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</si>
  <si>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</si>
  <si>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</si>
  <si>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</si>
  <si>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</si>
  <si>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</si>
  <si>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</si>
  <si>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</si>
  <si>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</si>
  <si>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</si>
  <si>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</si>
  <si>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</si>
  <si>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</si>
  <si>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</si>
  <si>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</si>
  <si>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</si>
  <si>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</si>
  <si>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</si>
  <si>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</si>
  <si>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</si>
  <si>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</si>
  <si>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</si>
  <si>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</si>
  <si>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</si>
  <si>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</si>
  <si>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</si>
  <si>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</si>
  <si>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</si>
  <si>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</si>
  <si>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</si>
  <si>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</si>
  <si>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</si>
  <si>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</si>
  <si>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</si>
  <si>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</si>
  <si>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</si>
  <si>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</si>
  <si>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</si>
  <si>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</si>
  <si>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</si>
  <si>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</si>
  <si>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</si>
  <si>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</si>
  <si>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</si>
  <si>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</si>
  <si>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</si>
  <si>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</si>
  <si>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</si>
  <si>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</si>
  <si>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</si>
  <si>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</si>
  <si>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</si>
  <si>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</si>
  <si>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</si>
  <si>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</si>
  <si>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</si>
  <si>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</si>
  <si>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</si>
  <si>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</si>
  <si>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</si>
  <si>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</si>
  <si>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</si>
  <si>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</si>
  <si>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</si>
  <si>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</si>
  <si>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</si>
  <si>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</si>
  <si>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</si>
  <si>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</si>
  <si>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</si>
  <si>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</si>
  <si>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</si>
  <si>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</si>
  <si>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</si>
  <si>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</si>
  <si>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</si>
  <si>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</si>
  <si>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</si>
  <si>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</si>
  <si>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</si>
  <si>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</si>
  <si>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</si>
  <si>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</si>
  <si>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</si>
  <si>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</si>
  <si>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</si>
  <si>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</si>
  <si>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</si>
  <si>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</si>
  <si>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</si>
  <si>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</si>
  <si>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</si>
  <si>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</si>
  <si>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</si>
  <si>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</si>
  <si>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</si>
  <si>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</si>
  <si>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</si>
  <si>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</si>
  <si>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</si>
  <si>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</si>
  <si>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</si>
  <si>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</si>
  <si>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</si>
  <si>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</si>
  <si>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</si>
  <si>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</si>
  <si>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</si>
  <si>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</si>
  <si>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</si>
  <si>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</si>
  <si>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</si>
  <si>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</si>
  <si>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</si>
  <si>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</si>
  <si>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</si>
  <si>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</si>
  <si>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</si>
  <si>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</si>
  <si>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</si>
  <si>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</si>
  <si>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</si>
  <si>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</si>
  <si>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</si>
  <si>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</si>
  <si>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</si>
  <si>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</si>
  <si>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</si>
  <si>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</si>
  <si>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</si>
  <si>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</si>
  <si>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</si>
  <si>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</si>
  <si>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</si>
  <si>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</si>
  <si>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</si>
  <si>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</si>
  <si>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</si>
  <si>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</si>
  <si>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</si>
  <si>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</si>
  <si>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</si>
  <si>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</si>
  <si>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</si>
  <si>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</si>
  <si>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</si>
  <si>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</si>
  <si>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</si>
  <si>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</si>
  <si>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</si>
  <si>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</si>
  <si>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</si>
  <si>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</si>
  <si>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</si>
  <si>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</si>
  <si>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</si>
  <si>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</si>
  <si>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</si>
  <si>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</si>
  <si>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</si>
  <si>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</si>
  <si>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</si>
  <si>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</si>
  <si>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</si>
  <si>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</si>
  <si>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</si>
  <si>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</si>
  <si>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</si>
  <si>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</si>
  <si>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</si>
  <si>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</si>
  <si>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</si>
  <si>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</si>
  <si>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</si>
  <si>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</si>
  <si>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</si>
  <si>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</si>
  <si>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</si>
  <si>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</si>
  <si>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</si>
  <si>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</si>
  <si>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</si>
  <si>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</si>
  <si>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</si>
  <si>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</si>
  <si>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</si>
  <si>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</si>
  <si>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</si>
  <si>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</si>
  <si>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</si>
  <si>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</si>
  <si>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</si>
  <si>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</si>
  <si>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</si>
  <si>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</si>
  <si>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</si>
  <si>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</si>
  <si>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</si>
  <si>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</si>
  <si>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</si>
  <si>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</si>
  <si>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</si>
  <si>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</si>
  <si>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</si>
  <si>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</si>
  <si>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</si>
  <si>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</si>
  <si>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</si>
  <si>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</si>
  <si>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</si>
  <si>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</si>
  <si>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</si>
  <si>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</si>
  <si>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</si>
  <si>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</si>
  <si>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</si>
  <si>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</si>
  <si>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</si>
  <si>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</si>
  <si>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</si>
  <si>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</si>
  <si>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</si>
  <si>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</si>
  <si>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</si>
  <si>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</si>
  <si>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</si>
  <si>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</si>
  <si>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</si>
  <si>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</si>
  <si>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</si>
  <si>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</si>
  <si>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</si>
  <si>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</si>
  <si>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</si>
  <si>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</si>
  <si>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</si>
  <si>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</si>
  <si>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</si>
  <si>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</si>
  <si>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</si>
  <si>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</si>
  <si>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</si>
  <si>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</si>
  <si>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</si>
  <si>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</si>
  <si>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</si>
  <si>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</si>
  <si>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</si>
  <si>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</si>
  <si>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</si>
  <si>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</si>
  <si>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</si>
  <si>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</si>
  <si>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</si>
  <si>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</si>
  <si>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</si>
  <si>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</si>
  <si>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</si>
  <si>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</si>
  <si>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</si>
  <si>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</si>
  <si>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</si>
  <si>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</si>
  <si>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</si>
  <si>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</si>
  <si>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</si>
  <si>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</si>
  <si>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</si>
  <si>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</si>
  <si>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</si>
  <si>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</si>
  <si>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</si>
  <si>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</si>
  <si>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</si>
  <si>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</si>
  <si>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</si>
  <si>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</si>
  <si>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</si>
  <si>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</si>
  <si>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</si>
  <si>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</si>
  <si>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</si>
  <si>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</si>
  <si>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</si>
  <si>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</si>
  <si>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</si>
  <si>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</si>
  <si>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</si>
  <si>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</si>
  <si>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</si>
  <si>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</si>
  <si>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</si>
  <si>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</si>
  <si>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</si>
  <si>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</si>
  <si>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</si>
  <si>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</si>
  <si>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</si>
  <si>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</si>
  <si>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</si>
  <si>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</si>
  <si>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</si>
  <si>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</si>
  <si>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</si>
  <si>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</si>
  <si>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</si>
  <si>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</si>
  <si>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</si>
  <si>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</si>
  <si>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</si>
  <si>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</si>
  <si>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</si>
  <si>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</si>
  <si>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</si>
  <si>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</si>
  <si>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</si>
  <si>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</si>
  <si>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</si>
  <si>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</si>
  <si>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</si>
  <si>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</si>
  <si>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</si>
  <si>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</si>
  <si>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</si>
  <si>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</si>
  <si>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</si>
  <si>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</si>
  <si>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</si>
  <si>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</si>
  <si>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</si>
  <si>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</si>
  <si>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</si>
  <si>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</si>
  <si>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</si>
  <si>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</si>
  <si>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</si>
  <si>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</si>
  <si>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</si>
  <si>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</si>
  <si>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</si>
  <si>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</si>
  <si>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</si>
  <si>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</si>
  <si>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</si>
  <si>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</si>
  <si>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</si>
  <si>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</si>
  <si>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</si>
  <si>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</si>
  <si>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</si>
  <si>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</si>
  <si>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</si>
  <si>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</si>
  <si>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</si>
  <si>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</si>
  <si>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</si>
  <si>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</si>
  <si>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</si>
  <si>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</si>
  <si>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</si>
  <si>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</si>
  <si>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</si>
  <si>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</si>
  <si>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</si>
  <si>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</si>
  <si>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</si>
  <si>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</si>
  <si>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</si>
  <si>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</si>
  <si>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</si>
  <si>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</si>
  <si>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</si>
  <si>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</si>
  <si>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</si>
  <si>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</si>
  <si>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</si>
  <si>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</si>
  <si>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</si>
  <si>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</si>
  <si>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</si>
  <si>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</si>
  <si>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</si>
  <si>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</si>
  <si>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</si>
  <si>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</si>
  <si>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</si>
  <si>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</si>
  <si>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</si>
  <si>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</si>
  <si>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</si>
  <si>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</si>
  <si>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</si>
  <si>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</si>
  <si>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</si>
  <si>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</si>
  <si>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</si>
  <si>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</si>
  <si>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</si>
  <si>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</si>
  <si>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</si>
  <si>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</si>
  <si>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</si>
  <si>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</si>
  <si>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</si>
  <si>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</si>
  <si>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</si>
  <si>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</si>
  <si>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</si>
  <si>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</si>
  <si>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</si>
  <si>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</si>
  <si>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</si>
  <si>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</si>
  <si>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</si>
  <si>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</si>
  <si>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</si>
  <si>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</si>
  <si>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</si>
  <si>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</si>
  <si>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</si>
  <si>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</si>
  <si>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</si>
  <si>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</si>
  <si>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</si>
  <si>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</si>
  <si>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</si>
  <si>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</si>
  <si>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</si>
  <si>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</si>
  <si>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</si>
  <si>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</si>
  <si>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</si>
  <si>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</si>
  <si>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</si>
  <si>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</si>
  <si>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</si>
  <si>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</si>
  <si>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</si>
  <si>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</si>
  <si>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</si>
  <si>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</si>
  <si>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</si>
  <si>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</si>
  <si>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</si>
  <si>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</si>
  <si>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</si>
  <si>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</si>
  <si>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</si>
  <si>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</si>
  <si>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</si>
  <si>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</si>
  <si>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</si>
  <si>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</si>
  <si>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</si>
  <si>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</si>
  <si>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</si>
  <si>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</si>
  <si>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</si>
  <si>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</si>
  <si>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</si>
  <si>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</si>
  <si>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</si>
  <si>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</si>
  <si>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</si>
  <si>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</si>
  <si>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</si>
  <si>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</si>
  <si>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</si>
  <si>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</si>
  <si>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</si>
  <si>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</si>
  <si>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</si>
  <si>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</si>
  <si>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</si>
  <si>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</si>
  <si>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</si>
  <si>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</si>
  <si>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</si>
  <si>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</si>
  <si>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</si>
  <si>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</si>
  <si>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</si>
  <si>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</si>
  <si>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</si>
  <si>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</si>
  <si>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</si>
  <si>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</si>
  <si>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</si>
  <si>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</si>
  <si>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</si>
  <si>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</si>
  <si>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</si>
  <si>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</si>
  <si>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</si>
  <si>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</si>
  <si>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</si>
  <si>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</si>
  <si>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</si>
  <si>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</si>
  <si>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</si>
  <si>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</si>
  <si>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</si>
  <si>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</si>
  <si>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</si>
  <si>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</si>
  <si>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</si>
  <si>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</si>
  <si>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</si>
  <si>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</si>
  <si>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</si>
  <si>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</si>
  <si>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</si>
  <si>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</si>
  <si>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</si>
  <si>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</si>
  <si>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</si>
  <si>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</si>
  <si>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</si>
  <si>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</si>
  <si>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</si>
  <si>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</si>
  <si>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</si>
  <si>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</si>
  <si>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</si>
  <si>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</si>
  <si>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</si>
  <si>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</si>
  <si>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</si>
  <si>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</si>
  <si>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</si>
  <si>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</si>
  <si>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</si>
  <si>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</si>
  <si>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</si>
  <si>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</si>
  <si>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</si>
  <si>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</si>
  <si>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</si>
  <si>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</si>
  <si>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</si>
  <si>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</si>
  <si>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</si>
  <si>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</si>
  <si>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</si>
  <si>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</si>
  <si>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</si>
  <si>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</si>
  <si>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</si>
  <si>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</si>
  <si>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</si>
  <si>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</si>
  <si>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</si>
  <si>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</si>
  <si>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</si>
  <si>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</si>
  <si>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</si>
  <si>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</si>
  <si>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</si>
  <si>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</si>
  <si>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</si>
  <si>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</si>
  <si>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</si>
  <si>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</si>
  <si>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</si>
  <si>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</si>
  <si>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</si>
  <si>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</si>
  <si>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</si>
  <si>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</si>
  <si>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</si>
  <si>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</si>
  <si>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</si>
  <si>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</si>
  <si>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</si>
  <si>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</si>
  <si>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</si>
  <si>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</si>
  <si>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</si>
  <si>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</si>
  <si>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</si>
  <si>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</si>
  <si>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</si>
  <si>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</si>
  <si>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</si>
  <si>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</si>
  <si>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</si>
  <si>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</si>
  <si>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</si>
  <si>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</si>
  <si>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</si>
  <si>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</si>
  <si>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</si>
  <si>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</si>
  <si>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</si>
  <si>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</si>
  <si>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</si>
  <si>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</si>
  <si>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</si>
  <si>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</si>
  <si>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</si>
  <si>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</si>
  <si>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</si>
  <si>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</si>
  <si>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</si>
  <si>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</si>
  <si>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</si>
  <si>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</si>
  <si>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</si>
  <si>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</si>
  <si>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</si>
  <si>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</si>
  <si>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</si>
  <si>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</si>
  <si>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</si>
  <si>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</si>
  <si>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</si>
  <si>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</si>
  <si>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</si>
  <si>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</si>
  <si>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</si>
  <si>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</si>
  <si>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</si>
  <si>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</si>
  <si>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</si>
  <si>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</si>
  <si>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</si>
  <si>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</si>
  <si>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</si>
  <si>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</si>
  <si>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</si>
  <si>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</si>
  <si>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</si>
  <si>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</si>
  <si>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</si>
  <si>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</si>
  <si>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</si>
  <si>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</si>
  <si>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</si>
  <si>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</si>
  <si>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</si>
  <si>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</si>
  <si>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</si>
  <si>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</si>
  <si>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</si>
  <si>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</si>
  <si>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</si>
  <si>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</si>
  <si>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</si>
  <si>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</si>
  <si>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</si>
  <si>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</si>
  <si>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</si>
  <si>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</si>
  <si>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</si>
  <si>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</si>
  <si>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</si>
  <si>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</si>
  <si>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</si>
  <si>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</si>
  <si>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</si>
  <si>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</si>
  <si>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</si>
  <si>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</si>
  <si>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</si>
  <si>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</si>
  <si>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</si>
  <si>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</si>
  <si>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</si>
  <si>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</si>
  <si>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</si>
  <si>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</si>
  <si>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</si>
  <si>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</si>
  <si>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</si>
  <si>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</si>
  <si>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</si>
  <si>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</si>
  <si>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</si>
  <si>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</si>
  <si>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</si>
  <si>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</si>
  <si>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</si>
  <si>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</si>
  <si>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</si>
  <si>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</si>
  <si>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</si>
  <si>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</si>
  <si>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</si>
  <si>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</si>
  <si>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</si>
  <si>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</si>
  <si>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</si>
  <si>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</si>
  <si>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</si>
  <si>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</si>
  <si>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</si>
  <si>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</si>
  <si>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</si>
  <si>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</si>
  <si>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</si>
  <si>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</si>
  <si>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</si>
  <si>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</si>
  <si>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</si>
  <si>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</si>
  <si>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</si>
  <si>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</si>
  <si>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</si>
  <si>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</si>
  <si>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</si>
  <si>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</si>
  <si>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</si>
  <si>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</si>
  <si>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</si>
  <si>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</si>
  <si>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</si>
  <si>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</si>
  <si>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</si>
  <si>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</si>
  <si>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</si>
  <si>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</si>
  <si>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</si>
  <si>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</si>
  <si>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</si>
  <si>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</si>
  <si>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</si>
  <si>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</si>
  <si>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</si>
  <si>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</si>
  <si>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</si>
  <si>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</si>
  <si>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</si>
  <si>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</si>
  <si>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</si>
  <si>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</si>
  <si>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</si>
  <si>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</si>
  <si>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</si>
  <si>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</si>
  <si>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</si>
  <si>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</si>
  <si>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</si>
  <si>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</si>
  <si>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</si>
  <si>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</si>
  <si>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</si>
  <si>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</si>
  <si>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</si>
  <si>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</si>
  <si>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</si>
  <si>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</si>
  <si>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</si>
  <si>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</si>
  <si>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</si>
  <si>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</si>
  <si>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</si>
  <si>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</si>
  <si>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</si>
  <si>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</si>
  <si>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</si>
  <si>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</si>
  <si>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</si>
  <si>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</si>
  <si>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</si>
  <si>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</si>
  <si>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</si>
  <si>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</si>
  <si>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</si>
  <si>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</si>
  <si>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</si>
  <si>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</si>
  <si>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</si>
  <si>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</si>
  <si>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</si>
  <si>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</si>
  <si>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</si>
  <si>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</si>
  <si>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</si>
  <si>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</si>
  <si>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</si>
  <si>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</si>
  <si>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</si>
  <si>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</si>
  <si>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</si>
  <si>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</si>
  <si>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</si>
  <si>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</si>
  <si>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</si>
  <si>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</si>
  <si>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</si>
  <si>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</si>
  <si>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</si>
  <si>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</si>
  <si>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</si>
  <si>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</si>
  <si>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</si>
  <si>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</si>
  <si>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</si>
  <si>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</si>
  <si>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</si>
  <si>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</si>
  <si>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</si>
  <si>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</si>
  <si>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</si>
  <si>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</si>
  <si>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</si>
  <si>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</si>
  <si>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</si>
  <si>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</si>
  <si>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</si>
  <si>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</si>
  <si>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</si>
  <si>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</si>
  <si>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</si>
  <si>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</si>
  <si>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</si>
  <si>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</si>
  <si>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</si>
  <si>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</si>
  <si>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</si>
  <si>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</si>
  <si>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</si>
  <si>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</si>
  <si>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</si>
  <si>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</si>
  <si>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</si>
  <si>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</si>
  <si>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</si>
  <si>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</si>
  <si>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</si>
  <si>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</si>
  <si>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</si>
  <si>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</si>
  <si>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</si>
  <si>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</si>
  <si>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</si>
  <si>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</si>
  <si>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</si>
  <si>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</si>
  <si>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</si>
  <si>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</si>
  <si>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</si>
  <si>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</si>
  <si>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</si>
  <si>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</si>
  <si>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</si>
  <si>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</si>
  <si>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</si>
  <si>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</si>
  <si>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</si>
  <si>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</si>
  <si>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</si>
  <si>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</si>
  <si>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</si>
  <si>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</si>
  <si>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</si>
  <si>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</si>
  <si>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</si>
  <si>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</si>
  <si>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</si>
  <si>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</si>
  <si>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</si>
  <si>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</si>
  <si>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</si>
  <si>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</si>
  <si>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</si>
  <si>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</si>
  <si>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</si>
  <si>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</si>
  <si>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</si>
  <si>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</si>
  <si>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</si>
  <si>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</si>
  <si>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</si>
  <si>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</si>
  <si>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</si>
  <si>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</si>
  <si>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</si>
  <si>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</si>
  <si>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</si>
  <si>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</si>
  <si>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</si>
  <si>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</si>
  <si>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</si>
  <si>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</si>
  <si>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</si>
  <si>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</si>
  <si>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</si>
  <si>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</si>
  <si>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</si>
  <si>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</si>
  <si>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</si>
  <si>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</si>
  <si>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</si>
  <si>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</si>
  <si>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</si>
  <si>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</si>
  <si>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</si>
  <si>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</si>
  <si>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</si>
  <si>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</si>
  <si>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</si>
  <si>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</si>
  <si>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</si>
  <si>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</si>
  <si>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</si>
  <si>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</si>
  <si>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</si>
  <si>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</si>
  <si>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</si>
  <si>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</si>
  <si>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</si>
  <si>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</si>
  <si>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</si>
  <si>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</si>
  <si>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</si>
  <si>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</si>
  <si>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</si>
  <si>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</si>
  <si>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</si>
  <si>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</si>
  <si>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</si>
  <si>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</si>
  <si>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</si>
  <si>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</si>
  <si>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</si>
  <si>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</si>
  <si>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</si>
  <si>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</si>
  <si>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</si>
  <si>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</si>
  <si>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</si>
  <si>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</si>
  <si>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</si>
  <si>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</si>
  <si>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</si>
  <si>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</si>
  <si>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</si>
  <si>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</si>
  <si>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</si>
  <si>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</si>
  <si>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</si>
  <si>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</si>
  <si>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</si>
  <si>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</si>
  <si>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</si>
  <si>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</si>
  <si>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</si>
  <si>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</si>
  <si>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</si>
  <si>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</si>
  <si>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</si>
  <si>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</si>
  <si>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</si>
  <si>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</si>
  <si>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</si>
  <si>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</si>
  <si>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</si>
  <si>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</si>
  <si>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</si>
  <si>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</si>
  <si>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</si>
  <si>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</si>
  <si>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</si>
  <si>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</si>
  <si>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</si>
  <si>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</si>
  <si>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</si>
  <si>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</si>
  <si>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</si>
  <si>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</si>
  <si>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</si>
  <si>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</si>
  <si>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</si>
  <si>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</si>
  <si>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</si>
  <si>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</si>
  <si>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</si>
  <si>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</si>
  <si>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</si>
  <si>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</si>
  <si>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</si>
  <si>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</si>
  <si>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</si>
  <si>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</si>
  <si>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</si>
  <si>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</si>
  <si>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</si>
  <si>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</si>
  <si>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</si>
  <si>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</si>
  <si>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</si>
  <si>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</si>
  <si>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</si>
  <si>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</si>
  <si>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</si>
  <si>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</si>
  <si>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</si>
  <si>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</si>
  <si>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</si>
  <si>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</si>
  <si>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</si>
  <si>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</si>
  <si>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</si>
  <si>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</si>
  <si>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</si>
  <si>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</si>
  <si>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</si>
  <si>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</si>
  <si>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</si>
  <si>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</si>
  <si>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</si>
  <si>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</si>
  <si>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</si>
  <si>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</si>
  <si>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</si>
  <si>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</si>
  <si>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</si>
  <si>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</si>
  <si>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</si>
  <si>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</si>
  <si>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</si>
  <si>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</si>
  <si>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</si>
  <si>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</si>
  <si>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</si>
  <si>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</si>
  <si>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</si>
  <si>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</si>
  <si>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</si>
  <si>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</si>
  <si>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</si>
  <si>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</si>
  <si>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</si>
  <si>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</si>
  <si>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</si>
  <si>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</si>
  <si>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</si>
  <si>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</si>
  <si>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</si>
  <si>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</si>
  <si>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</si>
  <si>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</si>
  <si>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</si>
  <si>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</si>
  <si>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</si>
  <si>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</si>
  <si>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</si>
  <si>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</si>
  <si>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</si>
  <si>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</si>
  <si>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</si>
  <si>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</si>
  <si>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</si>
  <si>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</si>
  <si>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</si>
  <si>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</si>
  <si>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</si>
  <si>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</si>
  <si>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</si>
  <si>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</si>
  <si>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</si>
  <si>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</si>
  <si>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</si>
  <si>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</si>
  <si>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</si>
  <si>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</si>
  <si>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</si>
  <si>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</si>
  <si>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</si>
  <si>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</si>
  <si>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</si>
  <si>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</si>
  <si>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</si>
  <si>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</si>
  <si>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</si>
  <si>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</si>
  <si>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</si>
  <si>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</si>
  <si>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</si>
  <si>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</si>
  <si>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</si>
  <si>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</si>
  <si>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</si>
  <si>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</si>
  <si>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</si>
  <si>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</si>
  <si>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</si>
  <si>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</si>
  <si>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</si>
  <si>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</si>
  <si>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</si>
  <si>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</si>
  <si>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</si>
  <si>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</si>
  <si>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</si>
  <si>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</si>
  <si>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</si>
  <si>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</si>
  <si>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</si>
  <si>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</si>
  <si>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</si>
  <si>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</si>
  <si>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</si>
  <si>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</si>
  <si>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</si>
  <si>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</si>
  <si>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</si>
  <si>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</si>
  <si>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</si>
  <si>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</si>
  <si>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</si>
  <si>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</si>
  <si>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</si>
  <si>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</si>
  <si>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</si>
  <si>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</si>
  <si>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</si>
  <si>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</si>
  <si>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</si>
  <si>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</si>
  <si>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</si>
  <si>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</si>
  <si>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</si>
  <si>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</si>
  <si>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</si>
  <si>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</si>
  <si>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</si>
  <si>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</si>
  <si>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</si>
  <si>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</si>
  <si>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</si>
  <si>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</si>
  <si>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</si>
  <si>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</si>
  <si>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</si>
  <si>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</si>
  <si>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</si>
  <si>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</si>
  <si>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</si>
  <si>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</si>
  <si>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</si>
  <si>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</si>
  <si>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</si>
  <si>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</si>
  <si>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</si>
  <si>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</si>
  <si>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</si>
  <si>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</si>
  <si>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</si>
  <si>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</si>
  <si>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</si>
  <si>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</si>
  <si>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</si>
  <si>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</si>
  <si>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</si>
  <si>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</si>
  <si>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</si>
  <si>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</si>
  <si>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</si>
  <si>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</si>
  <si>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</si>
  <si>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</si>
  <si>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</si>
  <si>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</si>
  <si>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</si>
  <si>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</si>
  <si>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</si>
  <si>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</si>
  <si>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</si>
  <si>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</si>
  <si>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</si>
  <si>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</si>
  <si>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</si>
  <si>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</si>
  <si>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</si>
  <si>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</si>
  <si>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</si>
  <si>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</si>
  <si>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</si>
  <si>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</si>
  <si>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</si>
  <si>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</si>
  <si>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</si>
  <si>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</si>
  <si>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</si>
  <si>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</si>
  <si>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</si>
  <si>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</si>
  <si>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</si>
  <si>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</si>
  <si>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</si>
  <si>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</si>
  <si>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</si>
  <si>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</si>
  <si>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</si>
  <si>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</si>
  <si>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</si>
  <si>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</si>
  <si>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</si>
  <si>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</si>
  <si>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</si>
  <si>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</si>
  <si>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</si>
  <si>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</si>
  <si>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</si>
  <si>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</si>
  <si>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</si>
  <si>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</si>
  <si>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</si>
  <si>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</si>
  <si>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</si>
  <si>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</si>
  <si>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</si>
  <si>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</si>
  <si>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</si>
  <si>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</si>
  <si>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</si>
  <si>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</si>
  <si>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</si>
  <si>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</si>
  <si>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</si>
  <si>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</si>
  <si>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</si>
  <si>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</si>
  <si>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</si>
  <si>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</si>
  <si>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</si>
  <si>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</si>
  <si>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</si>
  <si>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</si>
  <si>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</si>
  <si>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</si>
  <si>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</si>
  <si>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</si>
  <si>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</si>
  <si>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</si>
  <si>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</si>
  <si>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</si>
  <si>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</si>
  <si>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</si>
  <si>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</si>
  <si>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</si>
  <si>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</si>
  <si>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</si>
  <si>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</si>
  <si>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</si>
  <si>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</si>
  <si>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</si>
  <si>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</si>
  <si>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</si>
  <si>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</si>
  <si>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</si>
  <si>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</si>
  <si>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</si>
  <si>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</si>
  <si>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</si>
  <si>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</si>
  <si>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</si>
  <si>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</si>
  <si>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</si>
  <si>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</si>
  <si>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</si>
  <si>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</si>
  <si>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</si>
  <si>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</si>
  <si>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</si>
  <si>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</si>
  <si>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</si>
  <si>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</si>
  <si>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</si>
  <si>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</si>
  <si>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</si>
  <si>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</si>
  <si>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</si>
  <si>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</si>
  <si>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</si>
  <si>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</si>
  <si>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</si>
  <si>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</si>
  <si>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</si>
  <si>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</si>
  <si>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</si>
  <si>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</si>
  <si>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</si>
  <si>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</si>
  <si>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</si>
  <si>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</si>
  <si>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</si>
  <si>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</si>
  <si>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</si>
  <si>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</si>
  <si>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</si>
  <si>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</si>
  <si>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</si>
  <si>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</si>
  <si>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</si>
  <si>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</si>
  <si>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</si>
  <si>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</si>
  <si>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</si>
  <si>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</si>
  <si>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</si>
  <si>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</si>
  <si>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</si>
  <si>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</si>
  <si>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</si>
  <si>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</si>
  <si>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</si>
  <si>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</si>
  <si>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</si>
  <si>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</si>
  <si>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</si>
  <si>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</si>
  <si>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</si>
  <si>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</si>
  <si>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</si>
  <si>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</si>
  <si>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</si>
  <si>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</si>
  <si>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</si>
  <si>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</si>
  <si>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</si>
  <si>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</si>
  <si>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</si>
  <si>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</si>
  <si>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</si>
  <si>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</si>
  <si>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</si>
  <si>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</si>
  <si>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</si>
  <si>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</si>
  <si>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</si>
  <si>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</si>
  <si>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</si>
  <si>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</si>
  <si>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</si>
  <si>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</si>
  <si>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</si>
  <si>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</si>
  <si>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</si>
  <si>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</si>
  <si>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</si>
  <si>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</si>
  <si>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</si>
  <si>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</si>
  <si>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</si>
  <si>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</si>
  <si>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</si>
  <si>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</si>
  <si>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</si>
  <si>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</si>
  <si>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</si>
  <si>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</si>
  <si>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</si>
  <si>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</si>
  <si>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</si>
  <si>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</si>
  <si>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</si>
  <si>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</si>
  <si>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</si>
  <si>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</si>
  <si>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</si>
  <si>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</si>
  <si>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</si>
  <si>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</si>
  <si>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</si>
  <si>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</si>
  <si>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</si>
  <si>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</si>
  <si>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</si>
  <si>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</si>
  <si>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</si>
  <si>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</si>
  <si>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</si>
  <si>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</si>
  <si>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</si>
  <si>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</si>
  <si>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</si>
  <si>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</si>
  <si>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</si>
  <si>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</si>
  <si>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</si>
  <si>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</si>
  <si>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</si>
  <si>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</si>
  <si>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</si>
  <si>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</si>
  <si>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</si>
  <si>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</si>
  <si>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</si>
  <si>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</si>
  <si>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</si>
  <si>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</si>
  <si>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</si>
  <si>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</si>
  <si>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</si>
  <si>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</si>
  <si>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</si>
  <si>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</si>
  <si>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</si>
  <si>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</si>
  <si>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</si>
  <si>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</si>
  <si>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</si>
  <si>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</si>
  <si>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</si>
  <si>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</si>
  <si>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</si>
  <si>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</si>
  <si>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</si>
  <si>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</si>
  <si>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</si>
  <si>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</si>
  <si>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</si>
  <si>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</si>
  <si>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</si>
  <si>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</si>
  <si>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</si>
  <si>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</si>
  <si>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</si>
  <si>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</si>
  <si>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</si>
  <si>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</si>
  <si>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</si>
  <si>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</si>
  <si>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</si>
  <si>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</si>
  <si>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</si>
  <si>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</si>
  <si>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</si>
  <si>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</si>
  <si>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</si>
  <si>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</si>
  <si>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</si>
  <si>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</si>
  <si>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</si>
  <si>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</si>
  <si>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</si>
  <si>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</si>
  <si>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</si>
  <si>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</si>
  <si>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</si>
  <si>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</si>
  <si>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</si>
  <si>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</si>
  <si>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</si>
  <si>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</si>
  <si>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</si>
  <si>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</si>
  <si>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</si>
  <si>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</si>
  <si>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</si>
  <si>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</si>
  <si>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</si>
  <si>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</si>
  <si>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</si>
  <si>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</si>
  <si>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</si>
  <si>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</si>
  <si>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</si>
  <si>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</si>
  <si>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</si>
  <si>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</si>
  <si>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</si>
  <si>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</si>
  <si>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</si>
  <si>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</si>
  <si>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</si>
  <si>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</si>
  <si>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</si>
  <si>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</si>
  <si>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</si>
  <si>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</si>
  <si>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</si>
  <si>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</si>
  <si>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</si>
  <si>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</si>
  <si>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</si>
  <si>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</si>
  <si>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</si>
  <si>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</si>
  <si>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</si>
  <si>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</si>
  <si>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</si>
  <si>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</si>
  <si>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</si>
  <si>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</si>
  <si>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</si>
  <si>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</si>
  <si>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</si>
  <si>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</si>
  <si>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</si>
  <si>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</si>
  <si>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</si>
  <si>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</si>
  <si>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</si>
  <si>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</si>
  <si>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</si>
  <si>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</si>
  <si>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</si>
  <si>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</si>
  <si>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</si>
  <si>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</si>
  <si>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</si>
  <si>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</si>
  <si>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</si>
  <si>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</si>
  <si>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</si>
  <si>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</si>
  <si>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</si>
  <si>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</si>
  <si>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</si>
  <si>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</si>
  <si>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</si>
  <si>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</si>
  <si>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</si>
  <si>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</si>
  <si>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</si>
  <si>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</si>
  <si>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</si>
  <si>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</si>
  <si>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</si>
  <si>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</si>
  <si>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</si>
  <si>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</si>
  <si>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</si>
  <si>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</si>
  <si>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</si>
  <si>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</si>
  <si>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</si>
  <si>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</si>
  <si>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</si>
  <si>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</si>
  <si>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</si>
  <si>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</si>
  <si>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</si>
  <si>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</si>
  <si>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</si>
  <si>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</si>
  <si>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</si>
  <si>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</si>
  <si>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</si>
  <si>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</si>
  <si>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</si>
  <si>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</si>
  <si>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</si>
  <si>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</si>
  <si>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</si>
  <si>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</si>
  <si>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</si>
  <si>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</si>
  <si>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</si>
  <si>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</si>
  <si>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</si>
  <si>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</si>
  <si>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</si>
  <si>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</si>
  <si>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</si>
  <si>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</si>
  <si>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</si>
  <si>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</si>
  <si>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</si>
  <si>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</si>
  <si>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</si>
  <si>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</si>
  <si>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</si>
  <si>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</si>
  <si>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</si>
  <si>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</si>
  <si>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</si>
  <si>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</si>
  <si>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</si>
  <si>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</si>
  <si>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</si>
  <si>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</si>
  <si>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</si>
  <si>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</si>
  <si>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</si>
  <si>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</si>
  <si>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</si>
  <si>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</si>
  <si>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</si>
  <si>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</si>
  <si>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</si>
  <si>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</si>
  <si>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</si>
  <si>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</si>
  <si>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</si>
  <si>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</si>
  <si>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</si>
  <si>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</si>
  <si>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</si>
  <si>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</si>
  <si>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</si>
  <si>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</si>
  <si>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</si>
  <si>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</si>
  <si>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</si>
  <si>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</si>
  <si>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</si>
  <si>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</si>
  <si>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</si>
  <si>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</si>
  <si>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</si>
  <si>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</si>
  <si>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</si>
  <si>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</si>
  <si>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</si>
  <si>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</si>
  <si>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</si>
  <si>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</si>
  <si>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</si>
  <si>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</si>
  <si>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</si>
  <si>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</si>
  <si>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</si>
  <si>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</si>
  <si>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</si>
  <si>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</si>
  <si>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</si>
  <si>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</si>
  <si>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</si>
  <si>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</si>
  <si>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</si>
  <si>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</si>
  <si>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</si>
  <si>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</si>
  <si>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</si>
  <si>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</si>
  <si>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</si>
  <si>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</si>
  <si>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</si>
  <si>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</si>
  <si>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</si>
  <si>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</si>
  <si>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</si>
  <si>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</si>
  <si>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</si>
  <si>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</si>
  <si>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</si>
  <si>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</si>
  <si>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</si>
  <si>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</si>
  <si>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</si>
  <si>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</si>
  <si>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</si>
  <si>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</si>
  <si>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</si>
  <si>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</si>
  <si>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</si>
  <si>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</si>
  <si>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</si>
  <si>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</si>
  <si>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</si>
  <si>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</si>
  <si>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</si>
  <si>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</si>
  <si>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</si>
  <si>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</si>
  <si>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</si>
  <si>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</si>
  <si>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</si>
  <si>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</si>
  <si>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</si>
  <si>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</si>
  <si>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</si>
  <si>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</si>
  <si>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</si>
  <si>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</si>
  <si>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</si>
  <si>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</si>
  <si>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</si>
  <si>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</si>
  <si>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</si>
  <si>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</si>
  <si>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</si>
  <si>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</si>
  <si>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</si>
  <si>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</si>
  <si>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</si>
  <si>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</si>
  <si>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</si>
  <si>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</si>
  <si>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</si>
  <si>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</si>
  <si>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</si>
  <si>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</si>
  <si>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</si>
  <si>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</si>
  <si>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</si>
  <si>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</si>
  <si>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</si>
  <si>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</si>
  <si>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</si>
  <si>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</si>
  <si>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</si>
  <si>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</si>
  <si>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</si>
  <si>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</si>
  <si>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</si>
  <si>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</si>
  <si>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</si>
  <si>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</si>
  <si>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</si>
  <si>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</si>
  <si>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</si>
  <si>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</si>
  <si>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</si>
  <si>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</si>
  <si>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</si>
  <si>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</si>
  <si>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</si>
  <si>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</si>
  <si>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</si>
  <si>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</si>
  <si>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</si>
  <si>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</si>
  <si>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</si>
  <si>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</si>
  <si>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</si>
  <si>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</si>
  <si>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</si>
  <si>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</si>
  <si>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</si>
  <si>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</si>
  <si>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</si>
  <si>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</si>
  <si>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</si>
  <si>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</si>
  <si>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</si>
  <si>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</si>
  <si>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</si>
  <si>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</si>
  <si>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</si>
  <si>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</si>
  <si>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</si>
  <si>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</si>
  <si>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</si>
  <si>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</si>
  <si>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</si>
  <si>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</si>
  <si>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</si>
  <si>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</si>
  <si>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</si>
  <si>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</si>
  <si>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</si>
  <si>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</si>
  <si>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</si>
  <si>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</si>
  <si>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</si>
  <si>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</si>
  <si>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</si>
  <si>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</si>
  <si>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</si>
  <si>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</si>
  <si>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</si>
  <si>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</si>
  <si>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</si>
  <si>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</si>
  <si>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</si>
  <si>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</si>
  <si>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</si>
  <si>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</si>
  <si>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</si>
  <si>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</si>
  <si>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</si>
  <si>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</si>
  <si>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</si>
  <si>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</si>
  <si>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</si>
  <si>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</si>
  <si>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</si>
  <si>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</si>
  <si>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</si>
  <si>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</si>
  <si>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</si>
  <si>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</si>
  <si>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</si>
  <si>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</si>
  <si>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</si>
  <si>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</si>
  <si>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</si>
  <si>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</si>
  <si>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</si>
  <si>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</si>
  <si>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</si>
  <si>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</si>
  <si>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</si>
  <si>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</si>
  <si>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</si>
  <si>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</si>
  <si>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</si>
  <si>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</si>
  <si>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</si>
  <si>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</si>
  <si>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</si>
  <si>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</si>
  <si>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</si>
  <si>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</si>
  <si>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</si>
  <si>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</si>
  <si>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</si>
  <si>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</si>
  <si>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</si>
  <si>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</si>
  <si>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</si>
  <si>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</si>
  <si>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</si>
  <si>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</si>
  <si>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</si>
  <si>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</si>
  <si>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</si>
  <si>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</si>
  <si>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</si>
  <si>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</si>
  <si>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</si>
  <si>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</si>
  <si>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</si>
  <si>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</si>
  <si>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</si>
  <si>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</si>
  <si>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</si>
  <si>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</si>
  <si>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</si>
  <si>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</si>
  <si>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</si>
  <si>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</si>
  <si>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</si>
  <si>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</si>
  <si>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</si>
  <si>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</si>
  <si>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</si>
  <si>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</si>
  <si>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</si>
  <si>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</si>
  <si>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</si>
  <si>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</si>
  <si>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</si>
  <si>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</si>
  <si>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</si>
  <si>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</si>
  <si>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</si>
  <si>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</si>
  <si>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</si>
  <si>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</si>
  <si>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</si>
  <si>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</si>
  <si>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</si>
  <si>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</si>
  <si>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</si>
  <si>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</si>
  <si>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</si>
  <si>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</si>
  <si>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</si>
  <si>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</si>
  <si>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</si>
  <si>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</si>
  <si>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</si>
  <si>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</si>
  <si>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</si>
  <si>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</si>
  <si>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</si>
  <si>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</si>
  <si>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</si>
  <si>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</si>
  <si>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</si>
  <si>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</si>
  <si>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</si>
  <si>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</si>
  <si>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</si>
  <si>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</si>
  <si>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</si>
  <si>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</si>
  <si>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</si>
  <si>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</si>
  <si>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</si>
  <si>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</si>
  <si>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</si>
  <si>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</si>
  <si>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</si>
  <si>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</si>
  <si>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</si>
  <si>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</si>
  <si>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</si>
  <si>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</si>
  <si>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</si>
  <si>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</si>
  <si>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</si>
  <si>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</si>
  <si>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</si>
  <si>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</si>
  <si>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</si>
  <si>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</si>
  <si>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</si>
  <si>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</si>
  <si>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</si>
  <si>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</si>
  <si>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</si>
  <si>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</si>
  <si>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</si>
  <si>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</si>
  <si>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</si>
  <si>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</si>
  <si>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</si>
  <si>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</si>
  <si>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</si>
  <si>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</si>
  <si>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</si>
  <si>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</si>
  <si>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</si>
  <si>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</si>
  <si>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</si>
  <si>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</si>
  <si>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</si>
  <si>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</si>
  <si>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</si>
  <si>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</si>
  <si>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</si>
  <si>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</si>
  <si>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</si>
  <si>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</si>
  <si>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</si>
  <si>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</si>
  <si>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</si>
  <si>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</si>
  <si>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</si>
  <si>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</si>
  <si>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</si>
  <si>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</si>
  <si>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</si>
  <si>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</si>
  <si>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</si>
  <si>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</si>
  <si>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</si>
  <si>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</si>
  <si>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</si>
  <si>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</si>
  <si>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</si>
  <si>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</si>
  <si>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</si>
  <si>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</si>
  <si>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</si>
  <si>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</si>
  <si>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</si>
  <si>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</si>
  <si>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</si>
  <si>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</si>
  <si>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</si>
  <si>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</si>
  <si>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</si>
  <si>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</si>
  <si>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</si>
  <si>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</si>
  <si>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</si>
  <si>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</si>
  <si>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</si>
  <si>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</si>
  <si>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</si>
  <si>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</si>
  <si>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</si>
  <si>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</si>
  <si>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</si>
  <si>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</si>
  <si>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</si>
  <si>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</si>
  <si>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</si>
  <si>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</si>
  <si>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</si>
  <si>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</si>
  <si>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</si>
  <si>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</si>
  <si>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</si>
  <si>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</si>
  <si>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</si>
  <si>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</si>
  <si>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</si>
  <si>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</si>
  <si>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</si>
  <si>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</si>
  <si>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</si>
  <si>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</si>
  <si>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</si>
  <si>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</si>
  <si>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</si>
  <si>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</si>
  <si>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</si>
  <si>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</si>
  <si>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</si>
  <si>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</si>
  <si>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</si>
  <si>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</si>
  <si>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</si>
  <si>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</si>
  <si>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</si>
  <si>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</si>
  <si>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</si>
  <si>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</si>
  <si>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</si>
  <si>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</si>
  <si>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</si>
  <si>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</si>
  <si>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</si>
  <si>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</si>
  <si>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</si>
  <si>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</si>
  <si>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</si>
  <si>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</si>
  <si>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</si>
  <si>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</si>
  <si>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</si>
  <si>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</si>
  <si>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</si>
  <si>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</si>
  <si>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</si>
  <si>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</si>
  <si>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</si>
  <si>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</si>
  <si>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</si>
  <si>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</si>
  <si>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</si>
  <si>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</si>
  <si>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</si>
  <si>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</si>
  <si>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</si>
  <si>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</si>
  <si>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</si>
  <si>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</si>
  <si>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</si>
  <si>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</si>
  <si>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</si>
  <si>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</si>
  <si>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</si>
  <si>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</si>
  <si>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</si>
  <si>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</si>
  <si>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</si>
  <si>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</si>
  <si>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</si>
  <si>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</si>
  <si>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</si>
  <si>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</si>
  <si>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</si>
  <si>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</si>
  <si>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</si>
  <si>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</si>
  <si>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</si>
  <si>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</si>
  <si>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</si>
  <si>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</si>
  <si>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</si>
  <si>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</si>
  <si>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</si>
  <si>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</si>
  <si>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</si>
  <si>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</si>
  <si>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</si>
  <si>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</si>
  <si>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</si>
  <si>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</si>
  <si>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</si>
  <si>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</si>
  <si>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</si>
  <si>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</si>
  <si>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</si>
  <si>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</si>
  <si>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</si>
  <si>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</si>
  <si>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</si>
  <si>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</si>
  <si>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</si>
  <si>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</si>
  <si>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</si>
  <si>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</si>
  <si>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</si>
  <si>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</si>
  <si>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</si>
  <si>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</si>
  <si>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</si>
  <si>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</si>
  <si>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</si>
  <si>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</si>
  <si>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</si>
  <si>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</si>
  <si>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</si>
  <si>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</si>
  <si>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</si>
  <si>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</si>
  <si>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</si>
  <si>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</si>
  <si>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</si>
  <si>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</si>
  <si>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</si>
  <si>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</si>
  <si>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</si>
  <si>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</si>
  <si>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</si>
  <si>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</si>
  <si>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</si>
  <si>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</si>
  <si>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</si>
  <si>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</si>
  <si>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</si>
  <si>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</si>
  <si>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</si>
  <si>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</si>
  <si>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</si>
  <si>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</si>
  <si>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</si>
  <si>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</si>
  <si>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</si>
  <si>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</si>
  <si>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</si>
  <si>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</si>
  <si>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</si>
  <si>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</si>
  <si>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</si>
  <si>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</si>
  <si>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</si>
  <si>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</si>
  <si>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</si>
  <si>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</si>
  <si>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</si>
  <si>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</si>
  <si>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</si>
  <si>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</si>
  <si>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</si>
  <si>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</si>
  <si>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</si>
  <si>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</si>
  <si>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</si>
  <si>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</si>
  <si>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</si>
  <si>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</si>
  <si>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</si>
  <si>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</si>
  <si>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</si>
  <si>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</si>
  <si>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</si>
  <si>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</si>
  <si>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</si>
  <si>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</si>
  <si>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</si>
  <si>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</si>
  <si>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</si>
  <si>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</si>
  <si>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</si>
  <si>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</si>
  <si>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</si>
  <si>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</si>
  <si>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</si>
  <si>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</si>
  <si>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</si>
  <si>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</si>
  <si>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</si>
  <si>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</si>
  <si>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</si>
  <si>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</si>
  <si>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</si>
  <si>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</si>
  <si>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</si>
  <si>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</si>
  <si>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</si>
  <si>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</si>
  <si>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</si>
  <si>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</si>
  <si>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</si>
  <si>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</si>
  <si>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</si>
  <si>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</si>
  <si>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</si>
  <si>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</si>
  <si>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</si>
  <si>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</si>
  <si>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</si>
  <si>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</si>
  <si>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</si>
  <si>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</si>
  <si>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</si>
  <si>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</si>
  <si>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</si>
  <si>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</si>
  <si>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</si>
  <si>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</si>
  <si>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</si>
  <si>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</si>
  <si>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</si>
  <si>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</si>
  <si>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</si>
  <si>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</si>
  <si>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</si>
  <si>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</si>
  <si>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</si>
  <si>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</si>
  <si>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</si>
  <si>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</si>
  <si>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</si>
  <si>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</si>
  <si>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</si>
  <si>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</si>
  <si>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</si>
  <si>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</si>
  <si>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</si>
  <si>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</si>
  <si>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</si>
  <si>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</si>
  <si>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</si>
  <si>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</si>
  <si>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</si>
  <si>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</si>
  <si>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</si>
  <si>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</si>
  <si>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</si>
  <si>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</si>
  <si>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</si>
  <si>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</si>
  <si>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</si>
  <si>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</si>
  <si>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</si>
  <si>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</si>
  <si>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</si>
  <si>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</si>
  <si>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</si>
  <si>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</si>
  <si>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</si>
  <si>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</si>
  <si>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</si>
  <si>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</si>
  <si>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</si>
  <si>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</si>
  <si>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</si>
  <si>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</si>
  <si>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</si>
  <si>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</si>
  <si>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</si>
  <si>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</si>
  <si>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</si>
  <si>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</si>
  <si>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</si>
  <si>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</si>
  <si>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</si>
  <si>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</si>
  <si>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</si>
  <si>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</si>
  <si>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</si>
  <si>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</si>
  <si>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</si>
  <si>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</si>
  <si>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</si>
  <si>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</si>
  <si>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</si>
  <si>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</si>
  <si>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</si>
  <si>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</si>
  <si>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</si>
  <si>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</si>
  <si>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</si>
  <si>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</si>
  <si>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</si>
  <si>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</si>
  <si>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</si>
  <si>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</si>
  <si>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</si>
  <si>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</si>
  <si>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</si>
  <si>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</si>
  <si>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</si>
  <si>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</si>
  <si>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</si>
  <si>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</si>
  <si>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</si>
  <si>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</si>
  <si>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</si>
  <si>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</si>
  <si>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</si>
  <si>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</si>
  <si>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</si>
  <si>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</si>
  <si>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</si>
  <si>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</si>
  <si>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</si>
  <si>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</si>
  <si>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</si>
  <si>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</si>
  <si>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</si>
  <si>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</si>
  <si>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</si>
  <si>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</si>
  <si>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</si>
  <si>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</si>
  <si>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</si>
  <si>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</si>
  <si>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</si>
  <si>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</si>
  <si>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</si>
  <si>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</si>
  <si>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</si>
  <si>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</si>
  <si>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</si>
  <si>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</si>
  <si>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</si>
  <si>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</si>
  <si>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</si>
  <si>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</si>
  <si>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</si>
  <si>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</si>
  <si>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</si>
  <si>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</si>
  <si>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</si>
  <si>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</si>
  <si>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</si>
  <si>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</si>
  <si>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</si>
  <si>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</si>
  <si>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</si>
  <si>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</si>
  <si>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</si>
  <si>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</si>
  <si>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</si>
  <si>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</si>
  <si>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</si>
  <si>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</si>
  <si>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</si>
  <si>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</si>
  <si>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</si>
  <si>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</si>
  <si>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</si>
  <si>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</si>
  <si>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</si>
  <si>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</si>
  <si>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</si>
  <si>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</si>
  <si>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</si>
  <si>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</si>
  <si>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</si>
  <si>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</si>
  <si>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</si>
  <si>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</si>
  <si>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</si>
  <si>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</si>
  <si>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</si>
  <si>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</si>
  <si>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</si>
  <si>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</si>
  <si>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</si>
  <si>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</si>
  <si>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</si>
  <si>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</si>
  <si>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</si>
  <si>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</si>
  <si>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</si>
  <si>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</si>
  <si>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</si>
  <si>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</si>
  <si>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</si>
  <si>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</si>
  <si>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</si>
  <si>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</si>
  <si>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</si>
  <si>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</si>
  <si>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</si>
  <si>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</si>
  <si>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</si>
  <si>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</si>
  <si>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</si>
  <si>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</si>
  <si>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</si>
  <si>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</si>
  <si>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</si>
  <si>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</si>
  <si>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</si>
  <si>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</si>
  <si>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</si>
  <si>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</si>
  <si>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</si>
  <si>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</si>
  <si>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</si>
  <si>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</si>
  <si>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</si>
  <si>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</si>
  <si>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</si>
  <si>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</si>
  <si>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</si>
  <si>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</si>
  <si>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</si>
  <si>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</si>
  <si>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</si>
  <si>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</si>
  <si>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</si>
  <si>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</si>
  <si>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</si>
  <si>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</si>
  <si>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</si>
  <si>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</si>
  <si>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</si>
  <si>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</si>
  <si>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</si>
  <si>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</si>
  <si>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</si>
  <si>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</si>
  <si>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</si>
  <si>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</si>
  <si>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</si>
  <si>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</si>
  <si>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</si>
  <si>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</si>
  <si>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</si>
  <si>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</si>
  <si>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</si>
  <si>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</si>
  <si>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</si>
  <si>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</si>
  <si>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</si>
  <si>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</si>
  <si>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</si>
  <si>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</si>
  <si>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</si>
  <si>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</si>
  <si>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</si>
  <si>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</si>
  <si>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</si>
  <si>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</si>
  <si>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</si>
  <si>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</si>
  <si>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</si>
  <si>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</si>
  <si>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</si>
  <si>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</si>
  <si>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</si>
  <si>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</si>
  <si>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</si>
  <si>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</si>
  <si>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</si>
  <si>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</si>
  <si>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</si>
  <si>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</si>
  <si>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</si>
  <si>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</si>
  <si>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</si>
  <si>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</si>
  <si>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</si>
  <si>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</si>
  <si>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</si>
  <si>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</si>
  <si>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</si>
  <si>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</si>
  <si>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</si>
  <si>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</si>
  <si>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</si>
  <si>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</si>
  <si>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</si>
  <si>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</si>
  <si>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</si>
  <si>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</si>
  <si>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</si>
  <si>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</si>
  <si>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</si>
  <si>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</si>
  <si>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</si>
  <si>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</si>
  <si>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</si>
  <si>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</si>
  <si>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</si>
  <si>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</si>
  <si>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</si>
  <si>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</si>
  <si>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</si>
  <si>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</si>
  <si>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</si>
  <si>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</si>
  <si>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</si>
  <si>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</si>
  <si>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</si>
  <si>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</si>
  <si>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</si>
  <si>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</si>
  <si>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</si>
  <si>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</si>
  <si>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</si>
  <si>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</si>
  <si>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</si>
  <si>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</si>
  <si>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</si>
  <si>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</si>
  <si>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</si>
  <si>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</si>
  <si>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</si>
  <si>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</si>
  <si>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</si>
  <si>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</si>
  <si>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</si>
  <si>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</si>
  <si>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</si>
  <si>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</si>
  <si>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</si>
  <si>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</si>
  <si>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</si>
  <si>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</si>
  <si>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</si>
  <si>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</si>
  <si>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</si>
  <si>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</si>
  <si>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</si>
  <si>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</si>
  <si>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</si>
  <si>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</si>
  <si>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</si>
  <si>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</si>
  <si>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</si>
  <si>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</si>
  <si>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</si>
  <si>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</si>
  <si>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</si>
  <si>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</si>
  <si>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</si>
  <si>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</si>
  <si>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</si>
  <si>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</si>
  <si>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</si>
  <si>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</si>
  <si>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</si>
  <si>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</si>
  <si>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</si>
  <si>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</si>
  <si>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</si>
  <si>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</si>
  <si>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</si>
  <si>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</si>
  <si>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</si>
  <si>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</si>
  <si>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</si>
  <si>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</si>
  <si>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</si>
  <si>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</si>
  <si>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</si>
  <si>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</si>
  <si>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</si>
  <si>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</si>
  <si>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</si>
  <si>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</si>
  <si>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</si>
  <si>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</si>
  <si>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</si>
  <si>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</si>
  <si>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</si>
  <si>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</si>
  <si>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</si>
  <si>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</si>
  <si>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</si>
  <si>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</si>
  <si>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</si>
  <si>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</si>
  <si>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</si>
  <si>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</si>
  <si>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</si>
  <si>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</si>
  <si>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</si>
  <si>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</si>
  <si>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</si>
  <si>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</si>
  <si>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</si>
  <si>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</si>
  <si>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</si>
  <si>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</si>
  <si>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</si>
  <si>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</si>
  <si>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</si>
  <si>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</si>
  <si>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</si>
  <si>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</si>
  <si>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</si>
  <si>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</si>
  <si>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</si>
  <si>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</si>
  <si>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</si>
  <si>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</si>
  <si>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</si>
  <si>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</si>
  <si>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</si>
  <si>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</si>
  <si>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</si>
  <si>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</si>
  <si>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</si>
  <si>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</si>
  <si>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</si>
  <si>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</si>
  <si>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</si>
  <si>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</si>
  <si>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</si>
  <si>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</si>
  <si>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</si>
  <si>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</si>
  <si>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</si>
  <si>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</si>
  <si>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</si>
  <si>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</si>
  <si>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</si>
  <si>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</si>
  <si>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</si>
  <si>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</si>
  <si>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</si>
  <si>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</si>
  <si>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</si>
  <si>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</si>
  <si>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</si>
  <si>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</si>
  <si>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</si>
  <si>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</si>
  <si>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</si>
  <si>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</si>
  <si>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</si>
  <si>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</si>
  <si>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</si>
  <si>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</si>
  <si>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</si>
  <si>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</si>
  <si>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</si>
  <si>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</si>
  <si>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</si>
  <si>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</si>
  <si>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</si>
  <si>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</si>
  <si>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</si>
  <si>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</si>
  <si>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</si>
  <si>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</si>
  <si>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</si>
  <si>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</si>
  <si>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</si>
  <si>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</si>
  <si>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</si>
  <si>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</si>
  <si>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</si>
  <si>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</si>
  <si>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</si>
  <si>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</si>
  <si>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</si>
  <si>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</si>
  <si>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</si>
  <si>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</si>
  <si>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</si>
  <si>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</si>
  <si>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</si>
  <si>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</si>
  <si>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</si>
  <si>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</si>
  <si>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</si>
  <si>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</si>
  <si>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</si>
  <si>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</si>
  <si>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</si>
  <si>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</si>
  <si>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</si>
  <si>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</si>
  <si>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</si>
  <si>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</si>
  <si>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</si>
  <si>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</si>
  <si>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</si>
  <si>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</si>
  <si>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</si>
  <si>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</si>
  <si>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</si>
  <si>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</si>
  <si>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</si>
  <si>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</si>
  <si>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</si>
  <si>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</si>
  <si>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</si>
  <si>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</si>
  <si>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</si>
  <si>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</si>
  <si>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</si>
  <si>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</si>
  <si>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</si>
  <si>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</si>
  <si>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</si>
  <si>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</si>
  <si>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</si>
  <si>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</si>
  <si>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</si>
  <si>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</si>
  <si>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</si>
  <si>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</si>
  <si>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</si>
  <si>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</si>
  <si>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</si>
  <si>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</si>
  <si>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</si>
  <si>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</si>
  <si>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</si>
  <si>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</si>
  <si>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</si>
  <si>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</si>
  <si>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</si>
  <si>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</si>
  <si>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</si>
  <si>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</si>
  <si>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</si>
  <si>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</si>
  <si>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</si>
  <si>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</si>
  <si>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</si>
  <si>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</si>
  <si>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</si>
  <si>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</si>
  <si>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</si>
  <si>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</si>
  <si>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</si>
  <si>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</si>
  <si>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</si>
  <si>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</si>
  <si>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</si>
  <si>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</si>
  <si>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</si>
  <si>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</si>
  <si>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</si>
  <si>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</si>
  <si>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</si>
  <si>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</si>
  <si>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</si>
  <si>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</si>
  <si>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</si>
  <si>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</si>
  <si>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</si>
  <si>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</si>
  <si>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</si>
  <si>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</si>
  <si>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</si>
  <si>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</si>
  <si>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</si>
  <si>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</si>
  <si>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</si>
  <si>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</si>
  <si>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</si>
  <si>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</si>
  <si>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</si>
  <si>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</si>
  <si>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</si>
  <si>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</si>
  <si>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</si>
  <si>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</si>
  <si>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</si>
  <si>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</si>
  <si>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</si>
  <si>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</si>
  <si>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</si>
  <si>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</si>
  <si>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</si>
  <si>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</si>
  <si>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</si>
  <si>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</si>
  <si>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</si>
  <si>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</si>
  <si>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</si>
  <si>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</si>
  <si>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</si>
  <si>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</si>
  <si>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</si>
  <si>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</si>
  <si>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</si>
  <si>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</si>
  <si>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</si>
  <si>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</si>
  <si>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</si>
  <si>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</si>
  <si>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</si>
  <si>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</si>
  <si>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</si>
  <si>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</si>
  <si>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</si>
  <si>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</si>
  <si>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</si>
  <si>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</si>
  <si>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</si>
  <si>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</si>
  <si>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</si>
  <si>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</si>
  <si>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</si>
  <si>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</si>
  <si>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</si>
  <si>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</si>
  <si>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</si>
  <si>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</si>
  <si>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</si>
  <si>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</si>
  <si>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</si>
  <si>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</si>
  <si>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</si>
  <si>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</si>
  <si>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</si>
  <si>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</si>
  <si>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</si>
  <si>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</si>
  <si>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</si>
  <si>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</si>
  <si>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</si>
  <si>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</si>
  <si>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</si>
  <si>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</si>
  <si>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</si>
  <si>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</si>
  <si>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</si>
  <si>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</si>
  <si>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</si>
  <si>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</si>
  <si>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</si>
  <si>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</si>
  <si>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</si>
  <si>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</si>
  <si>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</si>
  <si>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</si>
  <si>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</si>
  <si>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</si>
  <si>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</si>
  <si>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</si>
  <si>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</si>
  <si>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</si>
  <si>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</si>
  <si>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</si>
  <si>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</si>
  <si>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</si>
  <si>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</si>
  <si>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</si>
  <si>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</si>
  <si>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</si>
  <si>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</si>
  <si>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</si>
  <si>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</si>
  <si>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</si>
  <si>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</si>
  <si>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</si>
  <si>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</si>
  <si>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</si>
  <si>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</si>
  <si>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</si>
  <si>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</si>
  <si>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</si>
  <si>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</si>
  <si>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</si>
  <si>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</si>
  <si>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</si>
  <si>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</si>
  <si>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</si>
  <si>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</si>
  <si>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</si>
  <si>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</si>
  <si>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</si>
  <si>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</si>
  <si>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</si>
  <si>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</si>
  <si>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</si>
  <si>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</si>
  <si>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</si>
  <si>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</si>
  <si>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</si>
  <si>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</si>
  <si>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</si>
  <si>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</si>
  <si>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</si>
  <si>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</si>
  <si>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</si>
  <si>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</si>
  <si>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</si>
  <si>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</si>
  <si>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</si>
  <si>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</si>
  <si>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</si>
  <si>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</si>
  <si>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</si>
  <si>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</si>
  <si>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</si>
  <si>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</si>
  <si>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</si>
  <si>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</si>
  <si>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</si>
  <si>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</si>
  <si>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</si>
  <si>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</si>
  <si>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</si>
  <si>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</si>
  <si>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</si>
  <si>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</si>
  <si>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</si>
  <si>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</si>
  <si>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</si>
  <si>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</si>
  <si>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</si>
  <si>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</si>
  <si>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</si>
  <si>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</si>
  <si>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</si>
  <si>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</si>
  <si>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</si>
  <si>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</si>
  <si>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</si>
  <si>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</si>
  <si>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</si>
  <si>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</si>
  <si>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</si>
  <si>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</si>
  <si>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</si>
  <si>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</si>
  <si>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</si>
  <si>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</si>
  <si>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</si>
  <si>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</si>
  <si>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</si>
  <si>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</si>
  <si>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</si>
  <si>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</si>
  <si>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</si>
  <si>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</si>
  <si>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</si>
  <si>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</si>
  <si>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</si>
  <si>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</si>
  <si>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</si>
  <si>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</si>
  <si>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</si>
  <si>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</si>
  <si>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</si>
  <si>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</si>
  <si>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</si>
  <si>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</si>
  <si>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</si>
  <si>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</si>
  <si>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</si>
  <si>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</si>
  <si>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</si>
  <si>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</si>
  <si>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</si>
  <si>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</si>
  <si>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</si>
  <si>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</si>
  <si>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</si>
  <si>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</si>
  <si>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</si>
  <si>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</si>
  <si>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</si>
  <si>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</si>
  <si>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</si>
  <si>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</si>
  <si>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</si>
  <si>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</si>
  <si>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</si>
  <si>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</si>
  <si>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</si>
  <si>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</si>
  <si>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</si>
  <si>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</si>
  <si>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</si>
  <si>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</si>
  <si>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</si>
  <si>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</si>
  <si>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</si>
  <si>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</si>
  <si>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</si>
  <si>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</si>
  <si>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</si>
  <si>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</si>
  <si>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</si>
  <si>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</si>
  <si>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</si>
  <si>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</si>
  <si>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</si>
  <si>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</si>
  <si>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</si>
  <si>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</si>
  <si>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</si>
  <si>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</si>
  <si>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</si>
  <si>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</si>
  <si>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</si>
  <si>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</si>
  <si>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</si>
  <si>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</si>
  <si>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</si>
  <si>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</si>
  <si>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</si>
  <si>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</si>
  <si>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</si>
  <si>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</si>
  <si>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</si>
  <si>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</si>
  <si>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</si>
  <si>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</si>
  <si>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</si>
  <si>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</si>
  <si>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</si>
  <si>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</si>
  <si>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</si>
  <si>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</si>
  <si>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</si>
  <si>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</si>
  <si>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</si>
  <si>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</si>
  <si>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</si>
  <si>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</si>
  <si>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</si>
  <si>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</si>
  <si>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</si>
  <si>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</si>
  <si>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</si>
  <si>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</si>
  <si>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</si>
  <si>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</si>
  <si>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</si>
  <si>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</si>
  <si>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</si>
  <si>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</si>
  <si>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</si>
  <si>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</si>
  <si>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</si>
  <si>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</si>
  <si>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</si>
  <si>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</si>
  <si>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</si>
  <si>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</si>
  <si>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</si>
  <si>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</si>
  <si>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</si>
  <si>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</si>
  <si>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</si>
  <si>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</si>
  <si>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</si>
  <si>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</si>
  <si>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</si>
  <si>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</si>
  <si>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</si>
  <si>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</si>
  <si>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</si>
  <si>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</si>
  <si>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</si>
  <si>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</si>
  <si>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</si>
  <si>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</si>
  <si>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</si>
  <si>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</si>
  <si>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</si>
  <si>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</si>
  <si>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</si>
  <si>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</si>
  <si>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</si>
  <si>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</si>
  <si>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</si>
  <si>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</si>
  <si>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</si>
  <si>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</si>
  <si>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</si>
  <si>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</si>
  <si>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</si>
  <si>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</si>
  <si>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</si>
  <si>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</si>
  <si>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</si>
  <si>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</si>
  <si>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</si>
  <si>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</si>
  <si>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</si>
  <si>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</si>
  <si>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</si>
  <si>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</si>
  <si>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</si>
  <si>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</si>
  <si>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</si>
  <si>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</si>
  <si>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</si>
  <si>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</si>
  <si>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</si>
  <si>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</si>
  <si>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</si>
  <si>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</si>
  <si>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</si>
  <si>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</si>
  <si>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</si>
  <si>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</si>
  <si>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</si>
  <si>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</si>
  <si>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</si>
  <si>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</si>
  <si>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</si>
  <si>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</si>
  <si>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</si>
  <si>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</si>
  <si>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</si>
  <si>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</si>
  <si>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</si>
  <si>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</si>
  <si>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</si>
  <si>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</si>
  <si>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</si>
  <si>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</si>
  <si>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</si>
  <si>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</si>
  <si>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</si>
  <si>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</si>
  <si>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</si>
  <si>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</si>
  <si>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</si>
  <si>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</si>
  <si>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</si>
  <si>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</si>
  <si>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</si>
  <si>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</si>
  <si>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</si>
  <si>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</si>
  <si>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</si>
  <si>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</si>
  <si>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</si>
  <si>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</si>
  <si>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</si>
  <si>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</si>
  <si>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</si>
  <si>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</si>
  <si>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</si>
  <si>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</si>
  <si>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</si>
  <si>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</si>
  <si>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</si>
  <si>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</si>
  <si>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</si>
  <si>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</si>
  <si>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</si>
  <si>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</si>
  <si>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</si>
  <si>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</si>
  <si>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</si>
  <si>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</si>
  <si>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</si>
  <si>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</si>
  <si>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</si>
  <si>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</si>
  <si>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</si>
  <si>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</si>
  <si>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</si>
  <si>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</si>
  <si>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</si>
  <si>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</si>
  <si>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</si>
  <si>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</si>
  <si>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</si>
  <si>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</si>
  <si>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</si>
  <si>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</si>
  <si>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</si>
  <si>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</si>
  <si>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</si>
  <si>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</si>
  <si>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</si>
  <si>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</si>
  <si>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</si>
  <si>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</si>
  <si>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</si>
  <si>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</si>
  <si>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</si>
  <si>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</si>
  <si>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</si>
  <si>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</si>
  <si>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</si>
  <si>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</si>
  <si>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</si>
  <si>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</si>
  <si>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</si>
  <si>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</si>
  <si>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</si>
  <si>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</si>
  <si>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</si>
  <si>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</si>
  <si>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</si>
  <si>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</si>
  <si>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</si>
  <si>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</si>
  <si>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</si>
  <si>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</si>
  <si>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</si>
  <si>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</si>
  <si>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</si>
  <si>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</si>
  <si>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</si>
  <si>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</si>
  <si>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</si>
  <si>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</si>
  <si>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</si>
  <si>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</si>
  <si>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</si>
  <si>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</si>
  <si>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</si>
  <si>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</si>
  <si>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</si>
  <si>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</si>
  <si>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</si>
  <si>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</si>
  <si>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</si>
  <si>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</si>
  <si>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</si>
  <si>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</si>
  <si>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</si>
  <si>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</si>
  <si>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</si>
  <si>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</si>
  <si>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</si>
  <si>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</si>
  <si>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</si>
  <si>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</si>
  <si>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</si>
  <si>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</si>
  <si>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</si>
  <si>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</si>
  <si>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</si>
  <si>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</si>
  <si>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</si>
  <si>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</si>
  <si>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</si>
  <si>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</si>
  <si>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</si>
  <si>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</si>
  <si>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</si>
  <si>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</si>
  <si>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</si>
  <si>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</si>
  <si>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</si>
  <si>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</si>
  <si>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</si>
  <si>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</si>
  <si>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</si>
  <si>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</si>
  <si>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</si>
  <si>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</si>
  <si>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</si>
  <si>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</si>
  <si>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</si>
  <si>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</si>
  <si>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</si>
  <si>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</si>
  <si>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</si>
  <si>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</si>
  <si>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</si>
  <si>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</si>
  <si>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</si>
  <si>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</si>
  <si>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</si>
  <si>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</si>
  <si>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</si>
  <si>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</si>
  <si>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</si>
  <si>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</si>
  <si>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</si>
  <si>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</si>
  <si>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</si>
  <si>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</si>
  <si>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</si>
  <si>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</si>
  <si>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</si>
  <si>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</si>
  <si>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</si>
  <si>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</si>
  <si>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</si>
  <si>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</si>
  <si>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</si>
  <si>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</si>
  <si>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</si>
  <si>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</si>
  <si>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</si>
  <si>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</si>
  <si>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</si>
  <si>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</si>
  <si>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</si>
  <si>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</si>
  <si>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</si>
  <si>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</si>
  <si>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</si>
  <si>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</si>
  <si>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</si>
  <si>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</si>
  <si>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</si>
  <si>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</si>
  <si>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</si>
  <si>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</si>
  <si>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</si>
  <si>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</si>
  <si>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</si>
  <si>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</si>
  <si>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</si>
  <si>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</si>
  <si>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</si>
  <si>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</si>
  <si>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</si>
  <si>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</si>
  <si>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</si>
  <si>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</si>
  <si>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</si>
  <si>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</si>
  <si>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</si>
  <si>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</si>
  <si>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</si>
  <si>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</si>
  <si>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</si>
  <si>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</si>
  <si>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</si>
  <si>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</si>
  <si>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</si>
  <si>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</si>
  <si>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</si>
  <si>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</si>
  <si>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</si>
  <si>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</si>
  <si>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</si>
  <si>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</si>
  <si>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</si>
  <si>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</si>
  <si>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</si>
  <si>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</si>
  <si>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</si>
  <si>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</si>
  <si>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</si>
  <si>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</si>
  <si>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</si>
  <si>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</si>
  <si>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</si>
  <si>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</si>
  <si>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</si>
  <si>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</si>
  <si>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</si>
  <si>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</si>
  <si>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</si>
  <si>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</si>
  <si>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</si>
  <si>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</si>
  <si>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</si>
  <si>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</si>
  <si>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</si>
  <si>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</si>
  <si>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</si>
  <si>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</si>
  <si>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</si>
  <si>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</si>
  <si>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</si>
  <si>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</si>
  <si>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</si>
  <si>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</si>
  <si>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</si>
  <si>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</si>
  <si>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</si>
  <si>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</si>
  <si>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</si>
  <si>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</si>
  <si>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</si>
  <si>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</si>
  <si>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</si>
  <si>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</si>
  <si>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</si>
  <si>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</si>
  <si>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</si>
  <si>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</si>
  <si>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</si>
  <si>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</si>
  <si>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</si>
  <si>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</si>
  <si>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</si>
  <si>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</si>
  <si>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</si>
  <si>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</si>
  <si>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</si>
  <si>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</si>
  <si>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</si>
  <si>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</si>
  <si>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</si>
  <si>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</si>
  <si>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</si>
  <si>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</si>
  <si>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</si>
  <si>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</si>
  <si>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</si>
  <si>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</si>
  <si>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</si>
  <si>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</si>
  <si>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</si>
  <si>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</si>
  <si>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</si>
  <si>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</si>
  <si>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</si>
  <si>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</si>
  <si>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</si>
  <si>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</si>
  <si>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</si>
  <si>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</si>
  <si>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</si>
  <si>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</si>
  <si>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</si>
  <si>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</si>
  <si>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</si>
  <si>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</si>
  <si>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</si>
  <si>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</si>
  <si>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</si>
  <si>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</si>
  <si>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</si>
  <si>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</si>
  <si>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</si>
  <si>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</si>
  <si>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</si>
  <si>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</si>
  <si>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</si>
  <si>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</si>
  <si>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</si>
  <si>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</si>
  <si>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</si>
  <si>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</si>
  <si>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</si>
  <si>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</si>
  <si>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</si>
  <si>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</si>
  <si>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</si>
  <si>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</si>
  <si>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</si>
  <si>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</si>
  <si>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</si>
  <si>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</si>
  <si>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</si>
  <si>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</si>
  <si>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</si>
  <si>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</si>
  <si>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</si>
  <si>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</si>
  <si>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</si>
  <si>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</si>
  <si>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</si>
  <si>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</si>
  <si>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</si>
  <si>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</si>
  <si>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</si>
  <si>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</si>
  <si>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</si>
  <si>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</si>
  <si>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</si>
  <si>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</si>
  <si>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</si>
  <si>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</si>
  <si>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</si>
  <si>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</si>
  <si>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</si>
  <si>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</si>
  <si>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</si>
  <si>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</si>
  <si>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</si>
  <si>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</si>
  <si>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</si>
  <si>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</si>
  <si>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</si>
  <si>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</si>
  <si>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</si>
  <si>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</si>
  <si>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</si>
  <si>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</si>
  <si>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</si>
  <si>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</si>
  <si>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</si>
  <si>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</si>
  <si>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</si>
  <si>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</si>
  <si>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</si>
  <si>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</si>
  <si>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</si>
  <si>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</si>
  <si>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</si>
  <si>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</si>
  <si>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</si>
  <si>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</si>
  <si>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</si>
  <si>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</si>
  <si>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</si>
  <si>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</si>
  <si>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</si>
  <si>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</si>
  <si>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</si>
  <si>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</si>
  <si>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</si>
  <si>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</si>
  <si>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</si>
  <si>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</si>
  <si>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</si>
  <si>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</si>
  <si>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</si>
  <si>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</si>
  <si>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</si>
  <si>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</si>
  <si>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</si>
  <si>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</si>
  <si>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</si>
  <si>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</si>
  <si>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</si>
  <si>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</si>
  <si>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</si>
  <si>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</si>
  <si>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</si>
  <si>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</si>
  <si>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</si>
  <si>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</si>
  <si>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</si>
  <si>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</si>
  <si>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</si>
  <si>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</si>
  <si>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</si>
  <si>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</si>
  <si>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</si>
  <si>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</si>
  <si>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</si>
  <si>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</si>
  <si>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</si>
  <si>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</si>
  <si>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</si>
  <si>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</si>
  <si>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</si>
  <si>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</si>
  <si>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</si>
  <si>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</si>
  <si>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</si>
  <si>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</si>
  <si>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</si>
  <si>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</si>
  <si>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</si>
  <si>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</si>
  <si>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</si>
  <si>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</si>
  <si>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</si>
  <si>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</si>
  <si>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</si>
  <si>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</si>
  <si>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</si>
  <si>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</si>
  <si>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</si>
  <si>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</si>
  <si>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</si>
  <si>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</si>
  <si>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</si>
  <si>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</si>
  <si>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</si>
  <si>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</si>
  <si>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</si>
  <si>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</si>
  <si>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</si>
  <si>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</si>
  <si>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</si>
  <si>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</si>
  <si>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</si>
  <si>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</si>
  <si>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</si>
  <si>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</si>
  <si>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</si>
  <si>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</si>
  <si>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</si>
  <si>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</si>
  <si>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</si>
  <si>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</si>
  <si>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</si>
  <si>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</si>
  <si>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</si>
  <si>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</si>
  <si>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</si>
  <si>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</si>
  <si>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</si>
  <si>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</si>
  <si>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</si>
  <si>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</si>
  <si>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</si>
  <si>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</si>
  <si>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</si>
  <si>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</si>
  <si>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</si>
  <si>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</si>
  <si>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</si>
  <si>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</si>
  <si>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</si>
  <si>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</si>
  <si>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</si>
  <si>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</si>
  <si>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</si>
  <si>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</si>
  <si>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</si>
  <si>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</si>
  <si>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</si>
  <si>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</si>
  <si>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</si>
  <si>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</si>
  <si>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</si>
  <si>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</si>
  <si>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</si>
  <si>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</si>
  <si>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</si>
  <si>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</si>
  <si>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</si>
  <si>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</si>
  <si>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</si>
  <si>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</si>
  <si>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</si>
  <si>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</si>
  <si>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</si>
  <si>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</si>
  <si>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</si>
  <si>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</si>
  <si>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</si>
  <si>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</si>
  <si>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</si>
  <si>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</si>
  <si>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</si>
  <si>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</si>
  <si>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</si>
  <si>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</si>
  <si>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</si>
  <si>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</si>
  <si>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</si>
  <si>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</si>
  <si>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</si>
  <si>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</si>
  <si>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</si>
  <si>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</si>
  <si>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</si>
  <si>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</si>
  <si>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</si>
  <si>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</si>
  <si>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</si>
  <si>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</si>
  <si>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</si>
  <si>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</si>
  <si>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</si>
  <si>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</si>
  <si>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</si>
  <si>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</si>
  <si>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</si>
  <si>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</si>
  <si>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</si>
  <si>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</si>
  <si>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</si>
  <si>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</si>
  <si>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</si>
  <si>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</si>
  <si>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</si>
  <si>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</si>
  <si>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</si>
  <si>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</si>
  <si>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</si>
  <si>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</si>
  <si>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</si>
  <si>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</si>
  <si>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</si>
  <si>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</si>
  <si>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</si>
  <si>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</si>
  <si>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</si>
  <si>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</si>
  <si>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</si>
  <si>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</si>
  <si>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</si>
  <si>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</si>
  <si>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</si>
  <si>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</si>
  <si>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</si>
  <si>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</si>
  <si>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</si>
  <si>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</si>
  <si>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</si>
  <si>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</si>
  <si>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</si>
  <si>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</si>
  <si>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</si>
  <si>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</si>
  <si>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</si>
  <si>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</si>
  <si>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</si>
  <si>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</si>
  <si>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</si>
  <si>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</si>
  <si>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</si>
  <si>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</si>
  <si>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</si>
  <si>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</si>
  <si>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</si>
  <si>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</si>
  <si>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</si>
  <si>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</si>
  <si>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</si>
  <si>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</si>
  <si>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</si>
  <si>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</si>
  <si>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</si>
  <si>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</si>
  <si>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</si>
  <si>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</si>
  <si>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</si>
  <si>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</si>
  <si>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</si>
  <si>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</si>
  <si>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</si>
  <si>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</si>
  <si>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</si>
  <si>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</si>
  <si>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</si>
  <si>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</si>
  <si>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</si>
  <si>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</si>
  <si>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</si>
  <si>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</si>
  <si>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</si>
  <si>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</si>
  <si>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</si>
  <si>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</si>
  <si>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</si>
  <si>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</si>
  <si>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</si>
  <si>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</si>
  <si>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</si>
  <si>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</si>
  <si>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</si>
  <si>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</si>
  <si>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</si>
  <si>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</si>
  <si>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</si>
  <si>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</si>
  <si>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</si>
  <si>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</si>
  <si>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</si>
  <si>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</si>
  <si>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</si>
  <si>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</si>
  <si>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</si>
  <si>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</si>
  <si>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</si>
  <si>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</si>
  <si>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</si>
  <si>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</si>
  <si>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</si>
  <si>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</si>
  <si>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</si>
  <si>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</si>
  <si>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</si>
  <si>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</si>
  <si>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</si>
  <si>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</si>
  <si>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</si>
  <si>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</si>
  <si>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</si>
  <si>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</si>
  <si>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</si>
  <si>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</si>
  <si>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</si>
  <si>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</si>
  <si>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</si>
  <si>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</si>
  <si>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</si>
  <si>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</si>
  <si>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</si>
  <si>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</si>
  <si>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</si>
  <si>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</si>
  <si>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</si>
  <si>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</si>
  <si>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</si>
  <si>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</si>
  <si>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</si>
  <si>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</si>
  <si>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</si>
  <si>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</si>
  <si>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</si>
  <si>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</si>
  <si>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</si>
  <si>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</si>
  <si>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</si>
  <si>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</si>
  <si>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</si>
  <si>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</si>
  <si>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</si>
  <si>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</si>
  <si>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</si>
  <si>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</si>
  <si>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</si>
  <si>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</si>
  <si>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</si>
  <si>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</si>
  <si>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</si>
  <si>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</si>
  <si>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</si>
  <si>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</si>
  <si>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</si>
  <si>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</si>
  <si>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</si>
  <si>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</si>
  <si>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</si>
  <si>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</si>
  <si>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</si>
  <si>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</si>
  <si>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</si>
  <si>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</si>
  <si>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</si>
  <si>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</si>
  <si>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</si>
  <si>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</si>
  <si>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</si>
  <si>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</si>
  <si>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</si>
  <si>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</si>
  <si>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</si>
  <si>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</si>
  <si>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</si>
  <si>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</si>
  <si>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</si>
  <si>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</si>
  <si>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</si>
  <si>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</si>
  <si>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</si>
  <si>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</si>
  <si>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</si>
  <si>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</si>
  <si>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</si>
  <si>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</si>
  <si>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</si>
  <si>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</si>
  <si>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</si>
  <si>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</si>
  <si>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</si>
  <si>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</si>
  <si>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</si>
  <si>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</si>
  <si>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</si>
  <si>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</si>
  <si>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</si>
  <si>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</si>
  <si>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</si>
  <si>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</si>
  <si>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</si>
  <si>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</si>
  <si>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</si>
  <si>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</si>
  <si>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</si>
  <si>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</si>
  <si>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</si>
  <si>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</si>
  <si>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</si>
  <si>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</si>
  <si>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</si>
  <si>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</si>
  <si>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</si>
  <si>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</si>
  <si>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</si>
  <si>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</si>
  <si>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</si>
  <si>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</si>
  <si>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</si>
  <si>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</si>
  <si>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</si>
  <si>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</si>
  <si>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</si>
  <si>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</si>
  <si>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</si>
  <si>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</si>
  <si>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</si>
  <si>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</si>
  <si>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</si>
  <si>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</si>
  <si>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</si>
  <si>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</si>
  <si>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</si>
  <si>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</si>
  <si>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</si>
  <si>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</si>
  <si>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</si>
  <si>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</si>
  <si>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</si>
  <si>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</si>
  <si>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</si>
  <si>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</si>
  <si>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</si>
  <si>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</si>
  <si>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</si>
  <si>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</si>
  <si>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</si>
  <si>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</si>
  <si>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</si>
  <si>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</si>
  <si>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</si>
  <si>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</si>
  <si>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</si>
  <si>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</si>
  <si>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</si>
  <si>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</si>
  <si>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</si>
  <si>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</si>
  <si>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</si>
  <si>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</si>
  <si>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</si>
  <si>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</si>
  <si>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</si>
  <si>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</si>
  <si>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</si>
  <si>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</si>
  <si>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</si>
  <si>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</si>
  <si>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</si>
  <si>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</si>
  <si>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</si>
  <si>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</si>
  <si>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</si>
  <si>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</si>
  <si>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</si>
  <si>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</si>
  <si>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</si>
  <si>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</si>
  <si>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</si>
  <si>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</si>
  <si>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</si>
  <si>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</si>
  <si>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</si>
  <si>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</si>
  <si>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</si>
  <si>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</si>
  <si>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</si>
  <si>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</si>
  <si>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</si>
  <si>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</si>
  <si>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</si>
  <si>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</si>
  <si>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</si>
  <si>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</si>
  <si>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</si>
  <si>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</si>
  <si>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</si>
  <si>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</si>
  <si>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</si>
  <si>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</si>
  <si>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</si>
  <si>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</si>
  <si>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</si>
  <si>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</si>
  <si>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</si>
  <si>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</si>
  <si>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</si>
  <si>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</si>
  <si>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</si>
  <si>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</si>
  <si>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</si>
  <si>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</si>
  <si>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</si>
  <si>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</si>
  <si>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</si>
  <si>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</si>
  <si>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</si>
  <si>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</si>
  <si>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</si>
  <si>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</si>
  <si>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</si>
  <si>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</si>
  <si>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</si>
  <si>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</si>
  <si>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</si>
  <si>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</si>
  <si>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</si>
  <si>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</si>
  <si>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</si>
  <si>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</si>
  <si>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</si>
  <si>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</si>
  <si>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</si>
  <si>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</si>
  <si>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</si>
  <si>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</si>
  <si>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</si>
  <si>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</si>
  <si>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</si>
  <si>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</si>
  <si>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</si>
  <si>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</si>
  <si>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</si>
  <si>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</si>
  <si>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</si>
  <si>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</si>
  <si>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</si>
  <si>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</si>
  <si>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</si>
  <si>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</si>
  <si>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</si>
  <si>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</si>
  <si>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</si>
  <si>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</si>
  <si>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</si>
  <si>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</si>
  <si>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</si>
  <si>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</si>
  <si>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</si>
  <si>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</si>
  <si>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</si>
  <si>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</si>
  <si>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</si>
  <si>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</si>
  <si>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</si>
  <si>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</si>
  <si>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</si>
  <si>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</si>
  <si>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</si>
  <si>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</si>
  <si>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</si>
  <si>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</si>
  <si>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</si>
  <si>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</si>
  <si>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</si>
  <si>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</si>
  <si>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</si>
  <si>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</si>
  <si>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</si>
  <si>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</si>
  <si>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</si>
  <si>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</si>
  <si>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</si>
  <si>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</si>
  <si>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</si>
  <si>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</si>
  <si>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</si>
  <si>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</si>
  <si>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</si>
  <si>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</si>
  <si>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</si>
  <si>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</si>
  <si>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</si>
  <si>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</si>
  <si>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</si>
  <si>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</si>
  <si>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</si>
  <si>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</si>
  <si>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</si>
  <si>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</si>
  <si>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</si>
  <si>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</si>
  <si>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</si>
  <si>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</si>
  <si>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</si>
  <si>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</si>
  <si>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</si>
  <si>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</si>
  <si>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</si>
  <si>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</si>
  <si>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</si>
  <si>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</si>
  <si>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</si>
  <si>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</si>
  <si>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</si>
  <si>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</si>
  <si>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</si>
  <si>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</si>
  <si>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</si>
  <si>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</si>
  <si>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</si>
  <si>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</si>
  <si>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</si>
  <si>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</si>
  <si>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</si>
  <si>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</si>
  <si>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</si>
  <si>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</si>
  <si>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</si>
  <si>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</si>
  <si>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</si>
  <si>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</si>
  <si>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</si>
  <si>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</si>
  <si>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</si>
  <si>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</si>
  <si>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</si>
  <si>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</si>
  <si>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</si>
  <si>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</si>
  <si>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</si>
  <si>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</si>
  <si>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</si>
  <si>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</si>
  <si>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</si>
  <si>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</si>
  <si>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</si>
  <si>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</si>
  <si>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</si>
  <si>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</si>
  <si>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</si>
  <si>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</si>
  <si>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</si>
  <si>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</si>
  <si>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</si>
  <si>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</si>
  <si>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</si>
  <si>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</si>
  <si>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</si>
  <si>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</si>
  <si>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</si>
  <si>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</si>
  <si>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</si>
  <si>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</si>
  <si>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</si>
  <si>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</si>
  <si>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</si>
  <si>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</si>
  <si>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</si>
  <si>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</si>
  <si>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</si>
  <si>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</si>
  <si>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</si>
  <si>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</si>
  <si>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</si>
  <si>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</si>
  <si>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</si>
  <si>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</si>
  <si>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</si>
  <si>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</si>
  <si>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</si>
  <si>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</si>
  <si>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</si>
  <si>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</si>
  <si>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</si>
  <si>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</si>
  <si>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</si>
  <si>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</si>
  <si>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</si>
  <si>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</si>
  <si>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</si>
  <si>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</si>
  <si>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</si>
  <si>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</si>
  <si>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</si>
  <si>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</si>
  <si>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</si>
  <si>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</si>
  <si>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</si>
  <si>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</si>
  <si>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</si>
  <si>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</si>
  <si>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</si>
  <si>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</si>
  <si>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</si>
  <si>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</si>
  <si>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</si>
  <si>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</si>
  <si>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</si>
  <si>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</si>
  <si>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</si>
  <si>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</si>
  <si>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</si>
  <si>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</si>
  <si>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</si>
  <si>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</si>
  <si>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</si>
  <si>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</si>
  <si>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</si>
  <si>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</si>
  <si>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</si>
  <si>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</si>
  <si>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</si>
  <si>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</si>
  <si>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</si>
  <si>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</si>
  <si>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</si>
  <si>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</si>
  <si>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</si>
  <si>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</si>
  <si>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</si>
  <si>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</si>
  <si>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</si>
  <si>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</si>
  <si>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</si>
  <si>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</si>
  <si>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</si>
  <si>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</si>
  <si>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</si>
  <si>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</si>
  <si>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</si>
  <si>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</si>
  <si>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</si>
  <si>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</si>
  <si>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</si>
  <si>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</si>
  <si>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</si>
  <si>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</si>
  <si>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</si>
  <si>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</si>
  <si>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</si>
  <si>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</si>
  <si>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</si>
  <si>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</si>
  <si>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</si>
  <si>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</si>
  <si>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</si>
  <si>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</si>
  <si>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</si>
  <si>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</si>
  <si>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</si>
  <si>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</si>
  <si>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</si>
  <si>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</si>
  <si>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</si>
  <si>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</si>
  <si>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</si>
  <si>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</si>
  <si>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</si>
  <si>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</si>
  <si>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</si>
  <si>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</si>
  <si>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</si>
  <si>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</si>
  <si>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</si>
  <si>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</si>
  <si>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</si>
  <si>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</si>
  <si>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</si>
  <si>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</si>
  <si>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</si>
  <si>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</si>
  <si>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</si>
  <si>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</si>
  <si>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</si>
  <si>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</si>
  <si>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</si>
  <si>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</si>
  <si>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</si>
  <si>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</si>
  <si>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</si>
  <si>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</si>
  <si>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</si>
  <si>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</si>
  <si>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</si>
  <si>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</si>
  <si>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</si>
  <si>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</si>
  <si>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</si>
  <si>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</si>
  <si>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</si>
  <si>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</si>
  <si>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</si>
  <si>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</si>
  <si>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</si>
  <si>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</si>
  <si>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</si>
  <si>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</si>
  <si>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</si>
  <si>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</si>
  <si>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</si>
  <si>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</si>
  <si>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</si>
  <si>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</si>
  <si>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</si>
  <si>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</si>
  <si>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</si>
  <si>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</si>
  <si>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</si>
  <si>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</si>
  <si>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</si>
  <si>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</si>
  <si>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</si>
  <si>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</si>
  <si>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</si>
  <si>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</si>
  <si>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</si>
  <si>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</si>
  <si>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</si>
  <si>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</si>
  <si>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</si>
  <si>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</si>
  <si>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</si>
  <si>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</si>
  <si>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</si>
  <si>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</si>
  <si>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</si>
  <si>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</si>
  <si>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</si>
  <si>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</si>
  <si>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</si>
  <si>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</si>
  <si>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</si>
  <si>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</si>
  <si>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</si>
  <si>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</si>
  <si>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</si>
  <si>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</si>
  <si>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</si>
  <si>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</si>
  <si>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</si>
  <si>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</si>
  <si>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</si>
  <si>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</si>
  <si>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</si>
  <si>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</si>
  <si>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</si>
  <si>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</si>
  <si>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</si>
  <si>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</si>
  <si>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</si>
  <si>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</si>
  <si>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</si>
  <si>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</si>
  <si>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</si>
  <si>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</si>
  <si>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</si>
  <si>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</si>
  <si>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</si>
  <si>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</si>
  <si>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</si>
  <si>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</si>
  <si>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</si>
  <si>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</si>
  <si>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</si>
  <si>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</si>
  <si>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</si>
  <si>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</si>
  <si>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</si>
  <si>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</si>
  <si>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</si>
  <si>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</si>
  <si>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</si>
  <si>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</si>
  <si>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</si>
  <si>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</si>
  <si>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</si>
  <si>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</si>
  <si>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</si>
  <si>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</si>
  <si>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</si>
  <si>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</si>
  <si>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</si>
  <si>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</si>
  <si>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</si>
  <si>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</si>
  <si>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</si>
  <si>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</si>
  <si>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</si>
  <si>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</si>
  <si>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</si>
  <si>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</si>
  <si>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</si>
  <si>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</si>
  <si>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</si>
  <si>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</si>
  <si>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</si>
  <si>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</si>
  <si>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</si>
  <si>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</si>
  <si>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</si>
  <si>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</si>
  <si>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</si>
  <si>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</si>
  <si>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</si>
  <si>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</si>
  <si>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</si>
  <si>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</si>
  <si>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</si>
  <si>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</si>
  <si>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</si>
  <si>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</si>
  <si>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</si>
  <si>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</si>
  <si>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</si>
  <si>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</si>
  <si>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</si>
  <si>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</si>
  <si>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</si>
  <si>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</si>
  <si>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</si>
  <si>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</si>
  <si>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</si>
  <si>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</si>
  <si>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</si>
  <si>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</si>
  <si>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</si>
  <si>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</si>
  <si>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</si>
  <si>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</si>
  <si>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</si>
  <si>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</si>
  <si>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</si>
  <si>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</si>
  <si>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</si>
  <si>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</si>
  <si>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</si>
  <si>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</si>
  <si>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</si>
  <si>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</si>
  <si>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</si>
  <si>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</si>
  <si>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</si>
  <si>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</si>
  <si>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</si>
  <si>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</si>
  <si>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</si>
  <si>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</si>
  <si>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</si>
  <si>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</si>
  <si>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</si>
  <si>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</si>
  <si>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</si>
  <si>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</si>
  <si>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</si>
  <si>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</si>
  <si>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</si>
  <si>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</si>
  <si>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</si>
  <si>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</si>
  <si>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</si>
  <si>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</si>
  <si>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</si>
  <si>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</si>
  <si>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</si>
  <si>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</si>
  <si>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</si>
  <si>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</si>
  <si>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</si>
  <si>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</si>
  <si>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</si>
  <si>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</si>
  <si>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</si>
  <si>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</si>
  <si>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</si>
  <si>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</si>
  <si>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</si>
  <si>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</si>
  <si>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</si>
  <si>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</si>
  <si>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</si>
  <si>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</si>
  <si>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</si>
  <si>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</si>
  <si>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</si>
  <si>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</si>
  <si>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</si>
  <si>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</si>
  <si>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</si>
  <si>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</si>
  <si>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</si>
  <si>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</si>
  <si>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</si>
  <si>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</si>
  <si>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</si>
  <si>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</si>
  <si>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</si>
  <si>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</si>
  <si>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</si>
  <si>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</si>
  <si>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</si>
  <si>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</si>
  <si>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</si>
  <si>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</si>
  <si>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</si>
  <si>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</si>
  <si>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</si>
  <si>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</si>
  <si>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</si>
  <si>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</si>
  <si>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</si>
  <si>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</si>
  <si>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</si>
  <si>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</si>
  <si>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</si>
  <si>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</si>
  <si>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</si>
  <si>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</si>
  <si>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</si>
  <si>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</si>
  <si>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</si>
  <si>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</si>
  <si>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</si>
  <si>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</si>
  <si>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</si>
  <si>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</si>
  <si>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</si>
  <si>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</si>
  <si>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</si>
  <si>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</si>
  <si>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</si>
  <si>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</si>
  <si>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</si>
  <si>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</si>
  <si>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</si>
  <si>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</si>
  <si>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</si>
  <si>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</si>
  <si>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</si>
  <si>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</si>
  <si>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</si>
  <si>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</si>
  <si>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</si>
  <si>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</si>
  <si>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</si>
  <si>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</si>
  <si>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</si>
  <si>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</si>
  <si>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</si>
  <si>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</si>
  <si>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</si>
  <si>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</si>
  <si>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</si>
  <si>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</si>
  <si>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</si>
  <si>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</si>
  <si>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</si>
  <si>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</si>
  <si>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</si>
  <si>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</si>
  <si>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</si>
  <si>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</si>
  <si>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</si>
  <si>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</si>
  <si>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</si>
  <si>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</si>
  <si>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</si>
  <si>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</si>
  <si>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</si>
  <si>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</si>
  <si>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</si>
  <si>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</si>
  <si>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</si>
  <si>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</si>
  <si>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</si>
  <si>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</si>
  <si>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</si>
  <si>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</si>
  <si>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</si>
  <si>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</si>
  <si>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</si>
  <si>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</si>
  <si>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</si>
  <si>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</si>
  <si>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</si>
  <si>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</si>
  <si>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</si>
  <si>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</si>
  <si>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</si>
  <si>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</si>
  <si>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</si>
  <si>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</si>
  <si>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</si>
  <si>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</si>
  <si>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</si>
  <si>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</si>
  <si>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</si>
  <si>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</si>
  <si>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</si>
  <si>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</si>
  <si>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</si>
  <si>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</si>
  <si>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</si>
  <si>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</si>
  <si>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</si>
  <si>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</si>
  <si>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</si>
  <si>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</si>
  <si>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</si>
  <si>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</si>
  <si>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</si>
  <si>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</si>
  <si>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</si>
  <si>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</si>
  <si>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</si>
  <si>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</si>
  <si>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</si>
  <si>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</si>
  <si>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</si>
  <si>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</si>
  <si>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</si>
  <si>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</si>
  <si>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</si>
  <si>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</si>
  <si>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</si>
  <si>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</si>
  <si>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</si>
  <si>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</si>
  <si>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</si>
  <si>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</si>
  <si>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</si>
  <si>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</si>
  <si>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</si>
  <si>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</si>
  <si>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</si>
  <si>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</si>
  <si>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</si>
  <si>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</si>
  <si>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</si>
  <si>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</si>
  <si>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</si>
  <si>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</si>
  <si>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</si>
  <si>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</si>
  <si>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</si>
  <si>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</si>
  <si>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</si>
  <si>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</si>
  <si>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</si>
  <si>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</si>
  <si>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</si>
  <si>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</si>
  <si>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</si>
  <si>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</si>
  <si>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</si>
  <si>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</si>
  <si>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</si>
  <si>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</si>
  <si>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</si>
  <si>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</si>
  <si>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</si>
  <si>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</si>
  <si>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</si>
  <si>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</si>
  <si>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</si>
  <si>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</si>
  <si>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</si>
  <si>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</si>
  <si>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</si>
  <si>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</si>
  <si>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</si>
  <si>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</si>
  <si>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</si>
  <si>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</si>
  <si>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</si>
  <si>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</si>
  <si>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</si>
  <si>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</si>
  <si>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</si>
  <si>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</si>
  <si>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</si>
  <si>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</si>
  <si>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</si>
  <si>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</si>
  <si>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</si>
  <si>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</si>
  <si>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</si>
  <si>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</si>
  <si>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</si>
  <si>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</si>
  <si>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</si>
  <si>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</si>
  <si>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</si>
  <si>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</si>
  <si>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</si>
  <si>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</si>
  <si>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</si>
  <si>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</si>
  <si>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</si>
  <si>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</si>
  <si>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</si>
  <si>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</si>
  <si>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</si>
  <si>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</si>
  <si>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</si>
  <si>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</si>
  <si>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</si>
  <si>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</si>
  <si>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</si>
  <si>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</si>
  <si>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</si>
  <si>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</si>
  <si>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</si>
  <si>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</si>
  <si>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</si>
  <si>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</si>
  <si>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</si>
  <si>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</si>
  <si>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</si>
  <si>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</si>
  <si>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</si>
  <si>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</si>
  <si>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</si>
  <si>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</si>
  <si>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</si>
  <si>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</si>
  <si>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</si>
  <si>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</si>
  <si>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</si>
  <si>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</si>
  <si>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</si>
  <si>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</si>
  <si>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</si>
  <si>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</si>
  <si>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</si>
  <si>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</si>
  <si>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</si>
  <si>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</si>
  <si>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</si>
  <si>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</si>
  <si>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</si>
  <si>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</si>
  <si>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</si>
  <si>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</si>
  <si>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</si>
  <si>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</si>
  <si>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</si>
  <si>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</si>
  <si>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</si>
  <si>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</si>
  <si>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</si>
  <si>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</si>
  <si>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</si>
  <si>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</si>
  <si>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</si>
  <si>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</si>
  <si>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</si>
  <si>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</si>
  <si>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</si>
  <si>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</si>
  <si>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</si>
  <si>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</si>
  <si>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</si>
  <si>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</si>
  <si>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</si>
  <si>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</si>
  <si>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</si>
  <si>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</si>
  <si>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</si>
  <si>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</si>
  <si>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</si>
  <si>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</si>
  <si>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</si>
  <si>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</si>
  <si>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</si>
  <si>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</si>
  <si>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</si>
  <si>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</si>
  <si>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</si>
  <si>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</si>
  <si>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</si>
  <si>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</si>
  <si>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</si>
  <si>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</si>
  <si>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</si>
  <si>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</si>
  <si>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</si>
  <si>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</si>
  <si>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</si>
  <si>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</si>
  <si>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</si>
  <si>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</si>
  <si>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</si>
  <si>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</si>
  <si>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</si>
  <si>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</si>
  <si>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</si>
  <si>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</si>
  <si>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</si>
  <si>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</si>
  <si>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</si>
  <si>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</si>
  <si>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</si>
  <si>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</si>
  <si>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</si>
  <si>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</si>
  <si>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</si>
  <si>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</si>
  <si>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</si>
  <si>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</si>
  <si>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</si>
  <si>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</si>
  <si>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</si>
  <si>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</si>
  <si>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</si>
  <si>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</si>
  <si>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</si>
  <si>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</si>
  <si>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</si>
  <si>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</si>
  <si>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</si>
  <si>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</si>
  <si>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</si>
  <si>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</si>
  <si>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</si>
  <si>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</si>
  <si>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</si>
  <si>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</si>
  <si>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</si>
  <si>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</si>
  <si>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</si>
  <si>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</si>
  <si>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</si>
  <si>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</si>
  <si>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</si>
  <si>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</si>
  <si>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</si>
  <si>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</si>
  <si>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</si>
  <si>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</si>
  <si>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</si>
  <si>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</si>
  <si>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</si>
  <si>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</si>
  <si>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</si>
  <si>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</si>
  <si>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</si>
  <si>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</si>
  <si>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</si>
  <si>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</si>
  <si>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</si>
  <si>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</si>
  <si>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</si>
  <si>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</si>
  <si>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</si>
  <si>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</si>
  <si>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</si>
  <si>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</si>
  <si>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</si>
  <si>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</si>
  <si>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</si>
  <si>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</si>
  <si>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</si>
  <si>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</si>
  <si>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</si>
  <si>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</si>
  <si>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</si>
  <si>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</si>
  <si>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</si>
  <si>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</si>
  <si>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</si>
  <si>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</si>
  <si>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</si>
  <si>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</si>
  <si>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</si>
  <si>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</si>
  <si>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</si>
  <si>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</si>
  <si>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</si>
  <si>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</si>
  <si>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</si>
  <si>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</si>
  <si>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</si>
  <si>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</si>
  <si>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</si>
  <si>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</si>
  <si>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</si>
  <si>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</si>
  <si>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</si>
  <si>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</si>
  <si>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</si>
  <si>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</si>
  <si>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</si>
  <si>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</si>
  <si>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</si>
  <si>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</si>
  <si>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</si>
  <si>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</si>
  <si>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</si>
  <si>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</si>
  <si>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</si>
  <si>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</si>
  <si>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</si>
  <si>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</si>
  <si>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</si>
  <si>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</si>
  <si>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</si>
  <si>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</si>
  <si>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</si>
  <si>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</si>
  <si>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</si>
  <si>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</si>
  <si>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</si>
  <si>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</si>
  <si>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</si>
  <si>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</si>
  <si>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</si>
  <si>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</si>
  <si>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</si>
  <si>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</si>
  <si>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</si>
  <si>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</si>
  <si>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</si>
  <si>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</si>
  <si>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</si>
  <si>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</si>
  <si>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</si>
  <si>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</si>
  <si>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</si>
  <si>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</si>
  <si>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</si>
  <si>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</si>
  <si>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</si>
  <si>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</si>
  <si>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</si>
  <si>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</si>
  <si>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</si>
  <si>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</si>
  <si>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</si>
  <si>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</si>
  <si>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</si>
  <si>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</si>
  <si>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</si>
  <si>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</si>
  <si>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</si>
  <si>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</si>
  <si>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</si>
  <si>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</si>
  <si>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</si>
  <si>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</si>
  <si>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</si>
  <si>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</si>
  <si>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</si>
  <si>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</si>
  <si>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</si>
  <si>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</si>
  <si>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</si>
  <si>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</si>
  <si>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</si>
  <si>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</si>
  <si>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</si>
  <si>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</si>
  <si>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</si>
  <si>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</si>
  <si>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</si>
  <si>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</si>
  <si>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</si>
  <si>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</si>
  <si>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</si>
  <si>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</si>
  <si>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</si>
  <si>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</si>
  <si>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</si>
  <si>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</si>
  <si>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</si>
  <si>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</si>
  <si>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</si>
  <si>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</si>
  <si>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</si>
  <si>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</si>
  <si>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</si>
  <si>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</si>
  <si>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</si>
  <si>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</si>
  <si>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</si>
  <si>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</si>
  <si>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</si>
  <si>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</si>
  <si>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</si>
  <si>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</si>
  <si>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</si>
  <si>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</si>
  <si>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</si>
  <si>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</si>
  <si>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</si>
  <si>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</si>
  <si>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</si>
  <si>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</si>
  <si>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</si>
  <si>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</si>
  <si>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</si>
  <si>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</si>
  <si>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</si>
  <si>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</si>
  <si>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</si>
  <si>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</si>
  <si>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</si>
  <si>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</si>
  <si>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</si>
  <si>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</si>
  <si>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</si>
  <si>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</si>
  <si>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</si>
  <si>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</si>
  <si>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</si>
  <si>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</si>
  <si>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</si>
  <si>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</si>
  <si>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</si>
  <si>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</si>
  <si>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</si>
  <si>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</si>
  <si>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</si>
  <si>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</si>
  <si>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</si>
  <si>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</si>
  <si>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</si>
  <si>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</si>
  <si>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</si>
  <si>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</si>
  <si>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</si>
  <si>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</si>
  <si>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</si>
  <si>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</si>
  <si>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</si>
  <si>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</si>
  <si>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</si>
  <si>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</si>
  <si>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</si>
  <si>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</si>
  <si>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</si>
  <si>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</si>
  <si>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</si>
  <si>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</si>
  <si>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</si>
  <si>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</si>
  <si>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</si>
  <si>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</si>
  <si>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</si>
  <si>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</si>
  <si>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</si>
  <si>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</si>
  <si>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</si>
  <si>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</si>
  <si>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</si>
  <si>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</si>
  <si>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</si>
  <si>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</si>
  <si>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</si>
  <si>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</si>
  <si>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</si>
  <si>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</si>
  <si>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</si>
  <si>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</si>
  <si>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</si>
  <si>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</si>
  <si>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</si>
  <si>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</si>
  <si>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</si>
  <si>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</si>
  <si>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</si>
  <si>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</si>
  <si>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</si>
  <si>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</si>
  <si>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</si>
  <si>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</si>
  <si>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</si>
  <si>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</si>
  <si>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</si>
  <si>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</si>
  <si>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</si>
  <si>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</si>
  <si>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</si>
  <si>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</si>
  <si>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</si>
  <si>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</si>
  <si>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</si>
  <si>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</si>
  <si>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</si>
  <si>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</si>
  <si>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</si>
  <si>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</si>
  <si>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</si>
  <si>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</si>
  <si>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</si>
  <si>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</si>
  <si>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</si>
  <si>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</si>
  <si>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</si>
  <si>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</si>
  <si>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</si>
  <si>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</si>
  <si>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</si>
  <si>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</si>
  <si>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</si>
  <si>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</si>
  <si>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</si>
  <si>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</si>
  <si>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</si>
  <si>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</si>
  <si>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</si>
  <si>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</si>
  <si>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</si>
  <si>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</si>
  <si>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</si>
  <si>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</si>
  <si>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</si>
  <si>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</si>
  <si>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</si>
  <si>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</si>
  <si>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</si>
  <si>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</si>
  <si>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</si>
  <si>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</si>
  <si>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</si>
  <si>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</si>
  <si>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</si>
  <si>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</si>
  <si>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</si>
  <si>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</si>
  <si>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</si>
  <si>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</si>
  <si>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</si>
  <si>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</si>
  <si>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</si>
  <si>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</si>
  <si>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</si>
  <si>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</si>
  <si>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</si>
  <si>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</si>
  <si>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</si>
  <si>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</si>
  <si>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</si>
  <si>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</si>
  <si>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</si>
  <si>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</si>
  <si>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</si>
  <si>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</si>
  <si>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</si>
  <si>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</si>
  <si>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</si>
  <si>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</si>
  <si>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</si>
  <si>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</si>
  <si>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</si>
  <si>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</si>
  <si>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</si>
  <si>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</si>
  <si>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</si>
  <si>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</si>
  <si>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</si>
  <si>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</si>
  <si>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</si>
  <si>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</si>
  <si>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</si>
  <si>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</si>
  <si>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</si>
  <si>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</si>
  <si>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</si>
  <si>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</si>
  <si>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</si>
  <si>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</si>
  <si>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</si>
  <si>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</si>
  <si>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</si>
  <si>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</si>
  <si>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</si>
  <si>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</si>
  <si>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</si>
  <si>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</si>
  <si>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</si>
  <si>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</si>
  <si>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</si>
  <si>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</si>
  <si>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</si>
  <si>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</si>
  <si>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</si>
  <si>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</si>
  <si>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</si>
  <si>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</si>
  <si>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</si>
  <si>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</si>
  <si>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</si>
  <si>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</si>
  <si>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</si>
  <si>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</si>
  <si>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</si>
  <si>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</si>
  <si>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</si>
  <si>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</si>
  <si>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</si>
  <si>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</si>
  <si>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</si>
  <si>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</si>
  <si>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</si>
  <si>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</si>
  <si>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</si>
  <si>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</si>
  <si>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</si>
  <si>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</si>
  <si>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</si>
  <si>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</si>
  <si>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</si>
  <si>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</si>
  <si>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</si>
  <si>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</si>
  <si>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</si>
  <si>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</si>
  <si>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</si>
  <si>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</si>
  <si>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</si>
  <si>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</si>
  <si>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</si>
  <si>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</si>
  <si>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</si>
  <si>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</si>
  <si>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</si>
  <si>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</si>
  <si>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</si>
  <si>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</si>
  <si>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</si>
  <si>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</si>
  <si>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</si>
  <si>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</si>
  <si>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</si>
  <si>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</si>
  <si>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</si>
  <si>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</si>
  <si>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</si>
  <si>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</si>
  <si>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</si>
  <si>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</si>
  <si>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</si>
  <si>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</si>
  <si>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</si>
  <si>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</si>
  <si>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</si>
  <si>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</si>
  <si>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</si>
  <si>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</si>
  <si>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</si>
  <si>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</si>
  <si>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</si>
  <si>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</si>
  <si>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</si>
  <si>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</si>
  <si>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</si>
  <si>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</si>
  <si>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</si>
  <si>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</si>
  <si>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</si>
  <si>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</si>
  <si>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</si>
  <si>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</si>
  <si>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</si>
  <si>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</si>
  <si>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</si>
  <si>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</si>
  <si>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</si>
  <si>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</si>
  <si>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</si>
  <si>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</si>
  <si>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</si>
  <si>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</si>
  <si>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</si>
  <si>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</si>
  <si>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</si>
  <si>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</si>
  <si>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</si>
  <si>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</si>
  <si>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</si>
  <si>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</si>
  <si>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</si>
  <si>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</si>
  <si>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</si>
  <si>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</si>
  <si>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</si>
  <si>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</si>
  <si>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</si>
  <si>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</si>
  <si>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</si>
  <si>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</si>
  <si>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</si>
  <si>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</si>
  <si>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</si>
  <si>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</si>
  <si>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</si>
  <si>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</si>
  <si>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</si>
  <si>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</si>
  <si>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</si>
  <si>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</si>
  <si>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</si>
  <si>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</si>
  <si>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</si>
  <si>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</si>
  <si>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</si>
  <si>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</si>
  <si>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</si>
  <si>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</si>
  <si>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</si>
  <si>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</si>
  <si>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</si>
  <si>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</si>
  <si>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</si>
  <si>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</si>
  <si>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</si>
  <si>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</si>
  <si>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</si>
  <si>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</si>
  <si>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</si>
  <si>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</si>
  <si>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</si>
  <si>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</si>
  <si>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</si>
  <si>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</si>
  <si>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</si>
  <si>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</si>
  <si>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</si>
  <si>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</si>
  <si>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</si>
  <si>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</si>
  <si>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</si>
  <si>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</si>
  <si>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</si>
  <si>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</si>
  <si>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</si>
  <si>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</si>
  <si>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</si>
  <si>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</si>
  <si>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</si>
  <si>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</si>
  <si>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</si>
  <si>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</si>
  <si>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</si>
  <si>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</si>
  <si>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</si>
  <si>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</si>
  <si>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</si>
  <si>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</si>
  <si>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</si>
  <si>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</si>
  <si>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</si>
  <si>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</si>
  <si>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</si>
  <si>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</si>
  <si>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</si>
  <si>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</si>
  <si>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</si>
  <si>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</si>
  <si>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</si>
  <si>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</si>
  <si>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</si>
  <si>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</si>
  <si>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</si>
  <si>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</si>
  <si>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</si>
  <si>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</si>
  <si>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</si>
  <si>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</si>
  <si>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</si>
  <si>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</si>
  <si>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</si>
  <si>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</si>
  <si>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</si>
  <si>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</si>
  <si>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</si>
  <si>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</si>
  <si>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</si>
  <si>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</si>
  <si>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</si>
  <si>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</si>
  <si>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</si>
  <si>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</si>
  <si>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</si>
  <si>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</si>
  <si>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</si>
  <si>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</si>
  <si>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</si>
  <si>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</si>
  <si>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</si>
  <si>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</si>
  <si>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</si>
  <si>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</si>
  <si>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</si>
  <si>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</si>
  <si>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</si>
  <si>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</si>
  <si>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</si>
  <si>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</si>
  <si>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</si>
  <si>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</si>
  <si>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</si>
  <si>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</si>
  <si>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</si>
  <si>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</si>
  <si>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</si>
  <si>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</si>
  <si>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</si>
  <si>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</si>
  <si>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</si>
  <si>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</si>
  <si>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</si>
  <si>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</si>
  <si>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</si>
  <si>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</si>
  <si>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</si>
  <si>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</si>
  <si>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</si>
  <si>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</si>
  <si>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</si>
  <si>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</si>
  <si>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</si>
  <si>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</si>
  <si>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</si>
  <si>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</si>
  <si>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</si>
  <si>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</si>
  <si>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</si>
  <si>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</si>
  <si>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</si>
  <si>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</si>
  <si>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</si>
  <si>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</si>
  <si>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</si>
  <si>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</si>
  <si>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</si>
  <si>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</si>
  <si>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</si>
  <si>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</si>
  <si>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</si>
  <si>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</si>
  <si>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</si>
  <si>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</si>
  <si>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</si>
  <si>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</si>
  <si>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</si>
  <si>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</si>
  <si>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</si>
  <si>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</si>
  <si>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</si>
  <si>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</si>
  <si>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</si>
  <si>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</si>
  <si>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</si>
  <si>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</si>
  <si>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</si>
  <si>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</si>
  <si>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</si>
  <si>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</si>
  <si>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</si>
  <si>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</si>
  <si>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</si>
  <si>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</si>
  <si>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</si>
  <si>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</si>
  <si>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</si>
  <si>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</si>
  <si>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</si>
  <si>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</si>
  <si>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</si>
  <si>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</si>
  <si>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</si>
  <si>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</si>
  <si>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</si>
  <si>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</si>
  <si>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</si>
  <si>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</si>
  <si>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</si>
  <si>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</si>
  <si>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</si>
  <si>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</si>
  <si>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</si>
  <si>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</si>
  <si>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</si>
  <si>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</si>
  <si>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</si>
  <si>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</si>
  <si>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</si>
  <si>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</si>
  <si>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</si>
  <si>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</si>
  <si>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</si>
  <si>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</si>
  <si>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</si>
  <si>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</si>
  <si>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</si>
  <si>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</si>
  <si>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</si>
  <si>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</si>
  <si>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</si>
  <si>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</si>
  <si>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</si>
  <si>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</si>
  <si>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</si>
  <si>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</si>
  <si>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</si>
  <si>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</si>
  <si>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</si>
  <si>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</si>
  <si>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</si>
  <si>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</si>
  <si>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</si>
  <si>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</si>
  <si>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</si>
  <si>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</si>
  <si>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</si>
  <si>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</si>
  <si>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</si>
  <si>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</si>
  <si>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</si>
  <si>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</si>
  <si>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</si>
  <si>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</si>
  <si>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</si>
  <si>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</si>
  <si>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</si>
  <si>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</si>
  <si>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</si>
  <si>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</si>
  <si>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</si>
  <si>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</si>
  <si>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</si>
  <si>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</si>
  <si>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</si>
  <si>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</si>
  <si>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</si>
  <si>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</si>
  <si>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</si>
  <si>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</si>
  <si>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</si>
  <si>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</si>
  <si>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</si>
  <si>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</si>
  <si>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</si>
  <si>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</si>
  <si>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</si>
  <si>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</si>
  <si>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</si>
  <si>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</si>
  <si>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</si>
  <si>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</si>
  <si>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</si>
  <si>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</si>
  <si>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</si>
  <si>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</si>
  <si>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</si>
  <si>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</si>
  <si>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</si>
  <si>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</si>
  <si>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</si>
  <si>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</si>
  <si>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</si>
  <si>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</si>
  <si>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</si>
  <si>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</si>
  <si>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</si>
  <si>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</si>
  <si>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</si>
  <si>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</si>
  <si>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</si>
  <si>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</si>
  <si>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</si>
  <si>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</si>
  <si>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</si>
  <si>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</si>
  <si>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</si>
  <si>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</si>
  <si>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</si>
  <si>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</si>
  <si>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</si>
  <si>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</si>
  <si>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</si>
  <si>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</si>
  <si>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</si>
  <si>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</si>
  <si>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</si>
  <si>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</si>
  <si>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</si>
  <si>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</si>
  <si>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</si>
  <si>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</si>
  <si>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</si>
  <si>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</si>
  <si>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</si>
  <si>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</si>
  <si>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</si>
  <si>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</si>
  <si>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</si>
  <si>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</si>
  <si>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</si>
  <si>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</si>
  <si>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</si>
  <si>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</si>
  <si>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</si>
  <si>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</si>
  <si>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</si>
  <si>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</si>
  <si>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</si>
  <si>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</si>
  <si>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</si>
  <si>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</si>
  <si>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</si>
  <si>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</si>
  <si>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</si>
  <si>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</si>
  <si>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</si>
  <si>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</si>
  <si>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</si>
  <si>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</si>
  <si>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</si>
  <si>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</si>
  <si>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</si>
  <si>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</si>
  <si>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</si>
  <si>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</si>
  <si>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</si>
  <si>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</si>
  <si>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</si>
  <si>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</si>
  <si>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</si>
  <si>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</si>
  <si>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</si>
  <si>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</si>
  <si>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</si>
  <si>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</si>
  <si>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</si>
  <si>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</si>
  <si>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</si>
  <si>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</si>
  <si>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</si>
  <si>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</si>
  <si>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</si>
  <si>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</si>
  <si>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</si>
  <si>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</si>
  <si>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</si>
  <si>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</si>
  <si>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</si>
  <si>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</si>
  <si>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</si>
  <si>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</si>
  <si>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</si>
  <si>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</si>
  <si>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</si>
  <si>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</si>
  <si>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</si>
  <si>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</si>
  <si>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</si>
  <si>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</si>
  <si>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</si>
  <si>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</si>
  <si>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</si>
  <si>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</si>
  <si>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</si>
  <si>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</si>
  <si>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</si>
  <si>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</si>
  <si>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</si>
  <si>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</si>
  <si>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</si>
  <si>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</si>
  <si>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</si>
  <si>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</si>
  <si>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</si>
  <si>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</si>
  <si>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</si>
  <si>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</si>
  <si>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</si>
  <si>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</si>
  <si>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</si>
  <si>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</si>
  <si>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</si>
  <si>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</si>
  <si>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</si>
  <si>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</si>
  <si>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</si>
  <si>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</si>
  <si>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</si>
  <si>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</si>
  <si>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</si>
  <si>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</si>
  <si>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</si>
  <si>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</si>
  <si>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</si>
  <si>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</si>
  <si>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</si>
  <si>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</si>
  <si>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</si>
  <si>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</si>
  <si>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</si>
  <si>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</si>
  <si>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</si>
  <si>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</si>
  <si>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</si>
  <si>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</si>
  <si>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</si>
  <si>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</si>
  <si>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</si>
  <si>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</si>
  <si>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</si>
  <si>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</si>
  <si>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</si>
  <si>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</si>
  <si>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</si>
  <si>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</si>
  <si>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</si>
  <si>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</si>
  <si>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</si>
  <si>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</si>
  <si>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</si>
  <si>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</si>
  <si>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</si>
  <si>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</si>
  <si>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</si>
  <si>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</si>
  <si>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</si>
  <si>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</si>
  <si>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</si>
  <si>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</si>
  <si>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</si>
  <si>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</si>
  <si>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</si>
  <si>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</si>
  <si>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</si>
  <si>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</si>
  <si>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</si>
  <si>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</si>
  <si>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</si>
  <si>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</si>
  <si>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</si>
  <si>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</si>
  <si>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</si>
  <si>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</si>
  <si>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</si>
  <si>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</si>
  <si>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</si>
  <si>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</si>
  <si>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</si>
  <si>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</si>
  <si>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</si>
  <si>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</si>
  <si>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</si>
  <si>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</si>
  <si>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</si>
  <si>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</si>
  <si>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</si>
  <si>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</si>
  <si>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</si>
  <si>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</si>
  <si>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</si>
  <si>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</si>
  <si>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</si>
  <si>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</si>
  <si>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</si>
  <si>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</si>
  <si>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</si>
  <si>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</si>
  <si>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</si>
  <si>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</si>
  <si>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</si>
  <si>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</si>
  <si>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</si>
  <si>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</si>
  <si>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</si>
  <si>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</si>
  <si>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</si>
  <si>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</si>
  <si>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</si>
  <si>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</si>
  <si>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</si>
  <si>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</si>
  <si>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</si>
  <si>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</si>
  <si>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</si>
  <si>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</si>
  <si>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</si>
  <si>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</si>
  <si>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</si>
  <si>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</si>
  <si>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</si>
  <si>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</si>
  <si>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</si>
  <si>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</si>
  <si>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</si>
  <si>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</si>
  <si>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</si>
  <si>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</si>
  <si>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</si>
  <si>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</si>
  <si>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</si>
  <si>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</si>
  <si>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</si>
  <si>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</si>
  <si>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</si>
  <si>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</si>
  <si>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</si>
  <si>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</si>
  <si>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</si>
  <si>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</si>
  <si>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</si>
  <si>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</si>
  <si>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</si>
  <si>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</si>
  <si>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</si>
  <si>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</si>
  <si>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</si>
  <si>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</si>
  <si>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</si>
  <si>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</si>
  <si>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</si>
  <si>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</si>
  <si>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</si>
  <si>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</si>
  <si>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</si>
  <si>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</si>
  <si>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</si>
  <si>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</si>
  <si>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</si>
  <si>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</si>
  <si>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</si>
  <si>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</si>
  <si>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</si>
  <si>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</si>
  <si>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</si>
  <si>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</si>
  <si>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</si>
  <si>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</si>
  <si>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</si>
  <si>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</si>
  <si>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</si>
  <si>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</si>
  <si>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</si>
  <si>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</si>
  <si>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</si>
  <si>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</si>
  <si>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</si>
  <si>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</si>
  <si>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</si>
  <si>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</si>
  <si>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</si>
  <si>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</si>
  <si>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</si>
  <si>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</si>
  <si>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</si>
  <si>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</si>
  <si>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</si>
  <si>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</si>
  <si>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</si>
  <si>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</si>
  <si>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</si>
  <si>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</si>
  <si>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</si>
  <si>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</si>
  <si>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</si>
  <si>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</si>
  <si>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</si>
  <si>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</si>
  <si>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</si>
  <si>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</si>
  <si>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</si>
  <si>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</si>
  <si>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</si>
  <si>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</si>
  <si>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</si>
  <si>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</si>
  <si>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</si>
  <si>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</si>
  <si>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</si>
  <si>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</si>
  <si>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</si>
  <si>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</si>
  <si>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</si>
  <si>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</si>
  <si>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</si>
  <si>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</si>
  <si>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</si>
  <si>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</si>
  <si>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</si>
  <si>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</si>
  <si>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</si>
  <si>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</si>
  <si>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</si>
  <si>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</si>
  <si>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</si>
  <si>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</si>
  <si>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</si>
  <si>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</si>
  <si>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</si>
  <si>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</si>
  <si>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</si>
  <si>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</si>
  <si>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</si>
  <si>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</si>
  <si>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</si>
  <si>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</si>
  <si>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</si>
  <si>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</si>
  <si>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</si>
  <si>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</si>
  <si>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</si>
  <si>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</si>
  <si>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</si>
  <si>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</si>
  <si>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</si>
  <si>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</si>
  <si>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</si>
  <si>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</si>
  <si>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</si>
  <si>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</si>
  <si>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</si>
  <si>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</si>
  <si>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</si>
  <si>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</si>
  <si>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</si>
  <si>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</si>
  <si>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</si>
  <si>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</si>
  <si>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</si>
  <si>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</si>
  <si>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</si>
  <si>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</si>
  <si>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</si>
  <si>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</si>
  <si>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</si>
  <si>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</si>
  <si>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</si>
  <si>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</si>
  <si>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</si>
  <si>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</si>
  <si>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</si>
  <si>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</si>
  <si>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</si>
  <si>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</si>
  <si>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</si>
  <si>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</si>
  <si>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</si>
  <si>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</si>
  <si>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</si>
  <si>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</si>
  <si>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</si>
  <si>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</si>
  <si>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</si>
  <si>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</si>
  <si>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</si>
  <si>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</si>
  <si>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</si>
  <si>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</si>
  <si>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</si>
  <si>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</si>
  <si>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</si>
  <si>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</si>
  <si>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</si>
  <si>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</si>
  <si>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</si>
  <si>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</si>
  <si>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</si>
  <si>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</si>
  <si>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</si>
  <si>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</si>
  <si>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</si>
  <si>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</si>
  <si>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</si>
  <si>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</si>
  <si>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</si>
  <si>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</si>
  <si>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</si>
  <si>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</si>
  <si>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</si>
  <si>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</si>
  <si>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</si>
  <si>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</si>
  <si>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</si>
  <si>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</si>
  <si>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</si>
  <si>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</si>
  <si>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</si>
  <si>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</si>
  <si>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</si>
  <si>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</si>
  <si>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</si>
  <si>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</si>
  <si>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</si>
  <si>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</si>
  <si>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</si>
  <si>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</si>
  <si>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</si>
  <si>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</si>
  <si>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</si>
  <si>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</si>
  <si>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</si>
  <si>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</si>
  <si>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</si>
  <si>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</si>
  <si>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</si>
  <si>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</si>
  <si>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</si>
  <si>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</si>
  <si>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</si>
  <si>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</si>
  <si>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</si>
  <si>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</si>
  <si>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</si>
  <si>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</si>
  <si>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</si>
  <si>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</si>
  <si>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</si>
  <si>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</si>
  <si>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</si>
  <si>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</si>
  <si>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</si>
  <si>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</si>
  <si>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</si>
  <si>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</si>
  <si>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</si>
  <si>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</si>
  <si>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</si>
  <si>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</si>
  <si>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</si>
  <si>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</si>
  <si>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</si>
  <si>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</si>
  <si>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</si>
  <si>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</si>
  <si>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</si>
  <si>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</si>
  <si>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</si>
  <si>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</si>
  <si>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</si>
  <si>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</si>
  <si>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</si>
  <si>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</si>
  <si>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</si>
  <si>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</si>
  <si>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</si>
  <si>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</si>
  <si>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</si>
  <si>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</si>
  <si>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</si>
  <si>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</si>
  <si>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</si>
  <si>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</si>
  <si>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</si>
  <si>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</si>
  <si>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</si>
  <si>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</si>
  <si>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</si>
  <si>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</si>
  <si>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</si>
  <si>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</si>
  <si>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</si>
  <si>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</si>
  <si>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</si>
  <si>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</si>
  <si>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</si>
  <si>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</si>
  <si>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</si>
  <si>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</si>
  <si>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</si>
  <si>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</si>
  <si>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</si>
  <si>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</si>
  <si>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</si>
  <si>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</si>
  <si>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</si>
  <si>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</si>
  <si>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</si>
  <si>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</si>
  <si>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</si>
  <si>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</si>
  <si>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</si>
  <si>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</si>
  <si>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</si>
  <si>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</si>
  <si>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</si>
  <si>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</si>
  <si>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</si>
  <si>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</si>
  <si>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</si>
  <si>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</si>
  <si>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</si>
  <si>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</si>
  <si>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</si>
  <si>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</si>
  <si>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</si>
  <si>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</si>
  <si>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</si>
  <si>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</si>
  <si>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</si>
  <si>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</si>
  <si>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</si>
  <si>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</si>
  <si>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</si>
  <si>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</si>
  <si>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</si>
  <si>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</si>
  <si>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</si>
  <si>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</si>
  <si>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</si>
  <si>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</si>
  <si>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</si>
  <si>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</si>
  <si>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</si>
  <si>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</si>
  <si>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</si>
  <si>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</si>
  <si>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</si>
  <si>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</si>
  <si>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</si>
  <si>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</si>
  <si>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</si>
  <si>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</si>
  <si>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</si>
  <si>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</si>
  <si>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</si>
  <si>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</si>
  <si>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</si>
  <si>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</si>
  <si>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</si>
  <si>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</si>
  <si>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</si>
  <si>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</si>
  <si>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</si>
  <si>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</si>
  <si>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</si>
  <si>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</si>
  <si>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</si>
  <si>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</si>
  <si>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</si>
  <si>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</si>
  <si>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</si>
  <si>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</si>
  <si>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</si>
  <si>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</si>
  <si>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</si>
  <si>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</si>
  <si>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</si>
  <si>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</si>
  <si>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</si>
  <si>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</si>
  <si>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</si>
  <si>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</si>
  <si>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</si>
  <si>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</si>
  <si>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</si>
  <si>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</si>
  <si>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</si>
  <si>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</si>
  <si>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</si>
  <si>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</si>
  <si>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</si>
  <si>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</si>
  <si>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</si>
  <si>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</si>
  <si>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</si>
  <si>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</si>
  <si>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</si>
  <si>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</si>
  <si>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</si>
  <si>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</si>
  <si>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</si>
  <si>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</si>
  <si>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</si>
  <si>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</si>
  <si>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</si>
  <si>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</si>
  <si>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</si>
  <si>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</si>
  <si>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</si>
  <si>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</si>
  <si>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</si>
  <si>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</si>
  <si>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</si>
  <si>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</si>
  <si>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</si>
  <si>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</si>
  <si>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</si>
  <si>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</si>
  <si>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</si>
  <si>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</si>
  <si>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</si>
  <si>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</si>
  <si>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</si>
  <si>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</si>
  <si>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</si>
  <si>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</si>
  <si>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</si>
  <si>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</si>
  <si>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</si>
  <si>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</si>
  <si>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</si>
  <si>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</si>
  <si>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</si>
  <si>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</si>
  <si>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</si>
  <si>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</si>
  <si>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</si>
  <si>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</si>
  <si>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</si>
  <si>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</si>
  <si>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</si>
  <si>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</si>
  <si>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</si>
  <si>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</si>
  <si>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</si>
  <si>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</si>
  <si>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</si>
  <si>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</si>
  <si>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</si>
  <si>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</si>
  <si>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</si>
  <si>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</si>
  <si>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</si>
  <si>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</si>
  <si>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</si>
  <si>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</si>
  <si>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</si>
  <si>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</si>
  <si>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</si>
  <si>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</si>
  <si>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</si>
  <si>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</si>
  <si>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</si>
  <si>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</si>
  <si>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</si>
  <si>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</si>
  <si>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</si>
  <si>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</si>
  <si>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</si>
  <si>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</si>
  <si>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</si>
  <si>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</si>
  <si>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</si>
  <si>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</si>
  <si>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</si>
  <si>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</si>
  <si>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</si>
  <si>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</si>
  <si>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</si>
  <si>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</si>
  <si>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</si>
  <si>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</si>
  <si>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</si>
  <si>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</si>
  <si>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</si>
  <si>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</si>
  <si>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</si>
  <si>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</si>
  <si>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</si>
  <si>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</si>
  <si>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</si>
  <si>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</si>
  <si>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</si>
  <si>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</si>
  <si>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</si>
  <si>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</si>
  <si>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</si>
  <si>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</si>
  <si>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</si>
  <si>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</si>
  <si>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</si>
  <si>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</si>
  <si>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</si>
  <si>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</si>
  <si>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</si>
  <si>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</si>
  <si>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</si>
  <si>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</si>
  <si>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</si>
  <si>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</si>
  <si>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</si>
  <si>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</si>
  <si>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</si>
  <si>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</si>
  <si>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</si>
  <si>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</si>
  <si>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</si>
  <si>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</si>
  <si>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</si>
  <si>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</si>
  <si>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</si>
  <si>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</si>
  <si>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</si>
  <si>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</si>
  <si>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</si>
  <si>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</si>
  <si>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</si>
  <si>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</si>
  <si>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</si>
  <si>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</si>
  <si>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</si>
  <si>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</si>
  <si>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</si>
  <si>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</si>
  <si>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</si>
  <si>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</si>
  <si>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</si>
  <si>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</si>
  <si>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</si>
  <si>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</si>
  <si>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</si>
  <si>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</si>
  <si>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</si>
  <si>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</si>
  <si>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</si>
  <si>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</si>
  <si>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</si>
  <si>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</si>
  <si>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</si>
  <si>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</si>
  <si>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</si>
  <si>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</si>
  <si>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</si>
  <si>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</si>
  <si>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</si>
  <si>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</si>
  <si>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</si>
  <si>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</si>
  <si>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</si>
  <si>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</si>
  <si>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</si>
  <si>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</si>
  <si>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</si>
  <si>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</si>
  <si>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</si>
  <si>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</si>
  <si>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</si>
  <si>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</si>
  <si>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</si>
  <si>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</si>
  <si>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</si>
  <si>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</si>
  <si>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</si>
  <si>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</si>
  <si>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</si>
  <si>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</si>
  <si>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</si>
  <si>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</si>
  <si>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</si>
  <si>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</si>
  <si>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</si>
  <si>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</si>
  <si>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</si>
  <si>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</si>
  <si>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</si>
  <si>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</si>
  <si>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</si>
  <si>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</si>
  <si>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</si>
  <si>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</si>
  <si>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</si>
  <si>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</si>
  <si>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</si>
  <si>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</si>
  <si>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</si>
  <si>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</si>
  <si>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</si>
  <si>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</si>
  <si>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</si>
  <si>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</si>
  <si>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</si>
  <si>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</si>
  <si>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</si>
  <si>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</si>
  <si>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</si>
  <si>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</si>
  <si>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</si>
  <si>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</si>
  <si>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</si>
  <si>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</si>
  <si>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</si>
  <si>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</si>
  <si>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</si>
  <si>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</si>
  <si>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</si>
  <si>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</si>
  <si>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</si>
  <si>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</si>
  <si>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</si>
  <si>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</si>
  <si>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</si>
  <si>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</si>
  <si>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</si>
  <si>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</si>
  <si>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</si>
  <si>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</si>
  <si>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</si>
  <si>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</si>
  <si>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</si>
  <si>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</si>
  <si>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</si>
  <si>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</si>
  <si>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</si>
  <si>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</si>
  <si>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</si>
  <si>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</si>
  <si>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</si>
  <si>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</si>
  <si>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</si>
  <si>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</si>
  <si>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</si>
  <si>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</si>
  <si>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</si>
  <si>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</si>
  <si>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</si>
  <si>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</si>
  <si>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</si>
  <si>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</si>
  <si>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</si>
  <si>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</si>
  <si>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</si>
  <si>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</si>
  <si>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</si>
  <si>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</si>
  <si>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</si>
  <si>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</si>
  <si>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</si>
  <si>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</si>
  <si>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</si>
  <si>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</si>
  <si>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</si>
  <si>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</si>
  <si>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</si>
  <si>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</si>
  <si>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</si>
  <si>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</si>
  <si>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</si>
  <si>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</si>
  <si>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</si>
  <si>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</si>
  <si>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</si>
  <si>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</si>
  <si>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</si>
  <si>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</si>
  <si>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</si>
  <si>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</si>
  <si>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</si>
  <si>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</si>
  <si>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</si>
  <si>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</si>
  <si>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</si>
  <si>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</si>
  <si>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</si>
  <si>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</si>
  <si>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</si>
  <si>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</si>
  <si>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</si>
  <si>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</si>
  <si>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</si>
  <si>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</si>
  <si>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</si>
  <si>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</si>
  <si>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</si>
  <si>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</si>
  <si>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</si>
  <si>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</si>
  <si>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</si>
  <si>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</si>
  <si>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</si>
  <si>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</si>
  <si>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</si>
  <si>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</si>
  <si>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</si>
  <si>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</si>
  <si>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</si>
  <si>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</si>
  <si>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</si>
  <si>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</si>
  <si>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</si>
  <si>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</si>
  <si>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</si>
  <si>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</si>
  <si>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</si>
  <si>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</si>
  <si>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</si>
  <si>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</si>
  <si>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</si>
  <si>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</si>
  <si>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</si>
  <si>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</si>
  <si>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</si>
  <si>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</si>
  <si>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</si>
  <si>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</si>
  <si>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</si>
  <si>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</si>
  <si>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</si>
  <si>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</si>
  <si>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</si>
  <si>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</si>
  <si>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</si>
  <si>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</si>
  <si>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</si>
  <si>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</si>
  <si>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</si>
  <si>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</si>
  <si>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</si>
  <si>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</si>
  <si>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</si>
  <si>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</si>
  <si>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</si>
  <si>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</si>
  <si>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</si>
  <si>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</si>
  <si>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</si>
  <si>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</si>
  <si>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</si>
  <si>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</si>
  <si>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</si>
  <si>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</si>
  <si>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</si>
  <si>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</si>
  <si>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</si>
  <si>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</si>
  <si>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</si>
  <si>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</si>
  <si>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</si>
  <si>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</si>
  <si>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</si>
  <si>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</si>
  <si>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</si>
  <si>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</si>
  <si>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</si>
  <si>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</si>
  <si>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</si>
  <si>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</si>
  <si>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</si>
  <si>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</si>
  <si>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</si>
  <si>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</si>
  <si>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</si>
  <si>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</si>
  <si>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</si>
  <si>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</si>
  <si>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</si>
  <si>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</si>
  <si>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</si>
  <si>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</si>
  <si>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</si>
  <si>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</si>
  <si>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</si>
  <si>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</si>
  <si>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</si>
  <si>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</si>
  <si>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</si>
  <si>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</si>
  <si>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</si>
  <si>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</si>
  <si>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</si>
  <si>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</si>
  <si>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</si>
  <si>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</si>
  <si>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</si>
  <si>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</si>
  <si>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</si>
  <si>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</si>
  <si>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</si>
  <si>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</si>
  <si>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</si>
  <si>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</si>
  <si>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</si>
  <si>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</si>
  <si>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</si>
  <si>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</si>
  <si>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</si>
  <si>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</si>
  <si>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</si>
  <si>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</si>
  <si>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</si>
  <si>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</si>
  <si>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</si>
  <si>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</si>
  <si>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</si>
  <si>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</si>
  <si>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</si>
  <si>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</si>
  <si>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</si>
  <si>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</si>
  <si>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</si>
  <si>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</si>
  <si>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</si>
  <si>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</si>
  <si>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</si>
  <si>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</si>
  <si>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</si>
  <si>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</si>
  <si>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</si>
  <si>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</si>
  <si>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</si>
  <si>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</si>
  <si>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</si>
  <si>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</si>
  <si>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</si>
  <si>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</si>
  <si>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</si>
  <si>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</si>
  <si>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</si>
  <si>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</si>
  <si>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</si>
  <si>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</si>
  <si>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</si>
  <si>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</si>
  <si>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</si>
  <si>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</si>
  <si>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</si>
  <si>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</si>
  <si>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</si>
  <si>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</si>
  <si>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</si>
  <si>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</si>
  <si>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</si>
  <si>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</si>
  <si>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</si>
  <si>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</si>
  <si>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</si>
  <si>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</si>
  <si>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</si>
  <si>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</si>
  <si>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</si>
  <si>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</si>
  <si>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</si>
  <si>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</si>
  <si>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</si>
  <si>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</si>
  <si>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</si>
  <si>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</si>
  <si>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</si>
  <si>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</si>
  <si>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</si>
  <si>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</si>
  <si>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</si>
  <si>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</si>
  <si>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</si>
  <si>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</si>
  <si>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</si>
  <si>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</si>
  <si>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</si>
  <si>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</si>
  <si>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</si>
  <si>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</si>
  <si>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</si>
  <si>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</si>
  <si>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</si>
  <si>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</si>
  <si>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</si>
  <si>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</si>
  <si>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</si>
  <si>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</si>
  <si>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</si>
  <si>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</si>
  <si>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</si>
  <si>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</si>
  <si>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</si>
  <si>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</si>
  <si>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</si>
  <si>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</si>
  <si>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</si>
  <si>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</si>
  <si>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</si>
  <si>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</si>
  <si>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</si>
  <si>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</si>
  <si>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</si>
  <si>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</si>
  <si>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</si>
  <si>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</si>
  <si>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</si>
  <si>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</si>
  <si>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</si>
  <si>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</si>
  <si>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</si>
  <si>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</si>
  <si>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</si>
  <si>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</si>
  <si>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</si>
  <si>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</si>
  <si>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</si>
  <si>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</si>
  <si>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</si>
  <si>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</si>
  <si>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</si>
  <si>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</si>
  <si>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</si>
  <si>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</si>
  <si>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</si>
  <si>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</si>
  <si>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</si>
  <si>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</si>
  <si>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</si>
  <si>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</si>
  <si>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</si>
  <si>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</si>
  <si>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</si>
  <si>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</si>
  <si>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</si>
  <si>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</si>
  <si>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</si>
  <si>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</si>
  <si>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</si>
  <si>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</si>
  <si>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</si>
  <si>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</si>
  <si>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</si>
  <si>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</si>
  <si>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</si>
  <si>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</si>
  <si>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</si>
  <si>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</si>
  <si>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</si>
  <si>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</si>
  <si>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</si>
  <si>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</si>
  <si>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</si>
  <si>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</si>
  <si>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</si>
  <si>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</si>
  <si>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</si>
  <si>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</si>
  <si>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</si>
  <si>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</si>
  <si>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</si>
  <si>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</si>
  <si>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</si>
  <si>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</si>
  <si>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</si>
  <si>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</si>
  <si>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</si>
  <si>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</si>
  <si>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</si>
  <si>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</si>
  <si>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</si>
  <si>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</si>
  <si>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</si>
  <si>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</si>
  <si>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</si>
  <si>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</si>
  <si>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</si>
  <si>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</si>
  <si>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</si>
  <si>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</si>
  <si>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</si>
  <si>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</si>
  <si>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</si>
  <si>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</si>
  <si>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</si>
  <si>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</si>
  <si>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</si>
  <si>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</si>
  <si>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</si>
  <si>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</si>
  <si>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</si>
  <si>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</si>
  <si>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</si>
  <si>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</si>
  <si>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</si>
  <si>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</si>
  <si>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</si>
  <si>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</si>
  <si>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</si>
  <si>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</si>
  <si>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</si>
  <si>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</si>
  <si>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</si>
  <si>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</si>
  <si>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</si>
  <si>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</si>
  <si>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</si>
  <si>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</si>
  <si>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</si>
  <si>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</si>
  <si>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</si>
  <si>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</si>
  <si>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</si>
  <si>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</si>
  <si>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</si>
  <si>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</si>
  <si>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</si>
  <si>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</si>
  <si>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</si>
  <si>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</si>
  <si>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</si>
  <si>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</si>
  <si>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</si>
  <si>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</si>
  <si>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</si>
  <si>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</si>
  <si>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</si>
  <si>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</si>
  <si>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</si>
  <si>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</si>
  <si>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</si>
  <si>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</si>
  <si>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</si>
  <si>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</si>
  <si>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</si>
  <si>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</si>
  <si>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</si>
  <si>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</si>
  <si>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</si>
  <si>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</si>
  <si>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</si>
  <si>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</si>
  <si>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</si>
  <si>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</si>
  <si>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</si>
  <si>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</si>
  <si>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</si>
  <si>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</si>
  <si>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</si>
  <si>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</si>
  <si>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</si>
  <si>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</si>
  <si>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</si>
  <si>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</si>
  <si>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</si>
  <si>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</si>
  <si>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</si>
  <si>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</si>
  <si>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</si>
  <si>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</si>
  <si>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</si>
  <si>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</si>
  <si>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</si>
  <si>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</si>
  <si>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</si>
  <si>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</si>
  <si>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</si>
  <si>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</si>
  <si>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</si>
  <si>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</si>
  <si>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</si>
  <si>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</si>
  <si>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</si>
  <si>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</si>
  <si>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</si>
  <si>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</si>
  <si>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</si>
  <si>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</si>
  <si>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</si>
  <si>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</si>
  <si>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</si>
  <si>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</si>
  <si>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</si>
  <si>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</si>
  <si>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</si>
  <si>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</si>
  <si>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</si>
  <si>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</si>
  <si>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</si>
  <si>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</si>
  <si>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</si>
  <si>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</si>
  <si>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</si>
  <si>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</si>
  <si>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</si>
  <si>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</si>
  <si>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</si>
  <si>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</si>
  <si>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</si>
  <si>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</si>
  <si>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</si>
  <si>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</si>
  <si>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</si>
  <si>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</si>
  <si>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</si>
  <si>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</si>
  <si>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</si>
  <si>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</si>
  <si>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</si>
  <si>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</si>
  <si>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</si>
  <si>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</si>
  <si>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</si>
  <si>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</si>
  <si>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</si>
  <si>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</si>
  <si>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</si>
  <si>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</si>
  <si>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</si>
  <si>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</si>
  <si>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</si>
  <si>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</si>
  <si>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</si>
  <si>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</si>
  <si>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</si>
  <si>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</si>
  <si>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</si>
  <si>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</si>
  <si>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</si>
  <si>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</si>
  <si>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</si>
  <si>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</si>
  <si>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</si>
  <si>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</si>
  <si>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</si>
  <si>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</si>
  <si>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</si>
  <si>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</si>
  <si>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</si>
  <si>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</si>
  <si>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</si>
  <si>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</si>
  <si>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</si>
  <si>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</si>
  <si>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</si>
  <si>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</si>
  <si>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</si>
  <si>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</si>
  <si>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</si>
  <si>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</si>
  <si>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</si>
  <si>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</si>
  <si>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</si>
  <si>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</si>
  <si>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</si>
  <si>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</si>
  <si>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</si>
  <si>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</si>
  <si>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</si>
  <si>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</si>
  <si>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</si>
  <si>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</si>
  <si>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</si>
  <si>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</si>
  <si>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</si>
  <si>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</si>
  <si>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</si>
  <si>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</si>
  <si>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</si>
  <si>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</si>
  <si>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</si>
  <si>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</si>
  <si>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</si>
  <si>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</si>
  <si>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</si>
  <si>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</si>
  <si>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</si>
  <si>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</si>
  <si>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</si>
  <si>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</si>
  <si>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</si>
  <si>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</si>
  <si>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</si>
  <si>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</si>
  <si>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</si>
  <si>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</si>
  <si>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</si>
  <si>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</si>
  <si>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</si>
  <si>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</si>
  <si>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</si>
  <si>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</si>
  <si>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</si>
  <si>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</si>
  <si>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</si>
  <si>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</si>
  <si>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</si>
  <si>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</si>
  <si>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</si>
  <si>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</si>
  <si>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</si>
  <si>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</si>
  <si>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</si>
  <si>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</si>
  <si>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</si>
  <si>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</si>
  <si>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</si>
  <si>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</si>
  <si>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</si>
  <si>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</si>
  <si>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</si>
  <si>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</si>
  <si>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</si>
  <si>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</si>
  <si>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</si>
  <si>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</si>
  <si>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</si>
  <si>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</si>
  <si>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</si>
  <si>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</si>
  <si>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</si>
  <si>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</si>
  <si>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</si>
  <si>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</si>
  <si>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</si>
  <si>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</si>
  <si>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</si>
  <si>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</si>
  <si>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</si>
  <si>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</si>
  <si>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</si>
  <si>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</si>
  <si>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</si>
  <si>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</si>
  <si>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</si>
  <si>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</si>
  <si>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</si>
  <si>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</si>
  <si>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</si>
  <si>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</si>
  <si>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</si>
  <si>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</si>
  <si>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</si>
  <si>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</si>
  <si>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</si>
  <si>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</si>
  <si>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</si>
  <si>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</si>
  <si>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</si>
  <si>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</si>
  <si>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</si>
  <si>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</si>
  <si>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</si>
  <si>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</si>
  <si>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</si>
  <si>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</si>
  <si>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</si>
  <si>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</si>
  <si>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</si>
  <si>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</si>
  <si>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</si>
  <si>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</si>
  <si>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</si>
  <si>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</si>
  <si>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</si>
  <si>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</si>
  <si>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</si>
  <si>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</si>
  <si>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</si>
  <si>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</si>
  <si>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</si>
  <si>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</si>
  <si>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</si>
  <si>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</si>
  <si>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</si>
  <si>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</si>
  <si>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</si>
  <si>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</si>
  <si>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</si>
  <si>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</si>
  <si>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</si>
  <si>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</si>
  <si>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</si>
  <si>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</si>
  <si>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</si>
  <si>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</si>
  <si>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</si>
  <si>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</si>
  <si>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</si>
  <si>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</si>
  <si>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</si>
  <si>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</si>
  <si>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</si>
  <si>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</si>
  <si>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</si>
  <si>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</si>
  <si>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</si>
  <si>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</si>
  <si>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</si>
  <si>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</si>
  <si>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</si>
  <si>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</si>
  <si>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</si>
  <si>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</si>
  <si>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</si>
  <si>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</si>
  <si>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</si>
  <si>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</si>
  <si>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</si>
  <si>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</si>
  <si>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</si>
  <si>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</si>
  <si>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</si>
  <si>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</si>
  <si>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</si>
  <si>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</si>
  <si>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</si>
  <si>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</si>
  <si>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</si>
  <si>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</si>
  <si>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</si>
  <si>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</si>
  <si>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</si>
  <si>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</si>
  <si>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</si>
  <si>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</si>
  <si>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</si>
  <si>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</si>
  <si>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</si>
  <si>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</si>
  <si>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</si>
  <si>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</si>
  <si>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</si>
  <si>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</si>
  <si>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</si>
  <si>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</si>
  <si>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</si>
  <si>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</si>
  <si>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</si>
  <si>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</si>
  <si>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</si>
  <si>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</si>
  <si>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</si>
  <si>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</si>
  <si>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</si>
  <si>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</si>
  <si>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</si>
  <si>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</si>
  <si>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</si>
  <si>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</si>
  <si>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</si>
  <si>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</si>
  <si>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</si>
  <si>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</si>
  <si>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</si>
  <si>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</si>
  <si>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</si>
  <si>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</si>
  <si>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</si>
  <si>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</si>
  <si>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</si>
  <si>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</si>
  <si>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</si>
  <si>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</si>
  <si>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</si>
  <si>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</si>
  <si>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</si>
  <si>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</si>
  <si>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</si>
  <si>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</si>
  <si>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</si>
  <si>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</si>
  <si>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</si>
  <si>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</si>
  <si>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</si>
  <si>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</si>
  <si>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</si>
  <si>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</si>
  <si>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</si>
  <si>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</si>
  <si>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</si>
  <si>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</si>
  <si>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</si>
  <si>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</si>
  <si>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</si>
  <si>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</si>
  <si>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</si>
  <si>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</si>
  <si>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</si>
  <si>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</si>
  <si>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</si>
  <si>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</si>
  <si>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</si>
  <si>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</si>
  <si>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</si>
  <si>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</si>
  <si>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</si>
  <si>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</si>
  <si>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</si>
  <si>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</si>
  <si>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</si>
  <si>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</si>
  <si>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</si>
  <si>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</si>
  <si>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</si>
  <si>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</si>
  <si>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</si>
  <si>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</si>
  <si>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</si>
  <si>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</si>
  <si>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</si>
  <si>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</si>
  <si>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</si>
  <si>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</si>
  <si>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</si>
  <si>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</si>
  <si>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</si>
  <si>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</si>
  <si>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</si>
  <si>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</si>
  <si>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</si>
  <si>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</si>
  <si>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</si>
  <si>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</si>
  <si>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</si>
  <si>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</si>
  <si>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</si>
  <si>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</si>
  <si>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</si>
  <si>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</si>
  <si>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</si>
  <si>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</si>
  <si>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</si>
  <si>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</si>
  <si>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</si>
  <si>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</si>
  <si>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</si>
  <si>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</si>
  <si>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</si>
  <si>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</si>
  <si>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</si>
  <si>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</si>
  <si>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</si>
  <si>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</si>
  <si>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</si>
  <si>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</si>
  <si>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</si>
  <si>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</si>
  <si>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</si>
  <si>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</si>
  <si>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</si>
  <si>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</si>
  <si>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</si>
  <si>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</si>
  <si>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</si>
  <si>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</si>
  <si>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</si>
  <si>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</si>
  <si>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</si>
  <si>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</si>
  <si>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</si>
  <si>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</si>
  <si>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</si>
  <si>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</si>
  <si>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</si>
  <si>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</si>
  <si>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</si>
  <si>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</si>
  <si>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</si>
  <si>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</si>
  <si>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</si>
  <si>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</si>
  <si>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</si>
  <si>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</si>
  <si>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</si>
  <si>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</si>
  <si>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</si>
  <si>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</si>
  <si>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</si>
  <si>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</si>
  <si>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</si>
  <si>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</si>
  <si>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</si>
  <si>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</si>
  <si>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</si>
  <si>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</si>
  <si>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</si>
  <si>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</si>
  <si>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</si>
  <si>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</si>
  <si>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</si>
  <si>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</si>
  <si>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</si>
  <si>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</si>
  <si>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</si>
  <si>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</si>
  <si>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</si>
  <si>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</si>
  <si>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</si>
  <si>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</si>
  <si>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</si>
  <si>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</si>
  <si>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</si>
  <si>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</si>
  <si>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</si>
  <si>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</si>
  <si>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</si>
  <si>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</si>
  <si>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</si>
  <si>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</si>
  <si>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</si>
  <si>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</si>
  <si>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</si>
  <si>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</si>
  <si>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</si>
  <si>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</si>
  <si>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</si>
  <si>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</si>
  <si>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</si>
  <si>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</si>
  <si>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</si>
  <si>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</si>
  <si>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</si>
  <si>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</si>
  <si>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</si>
  <si>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</si>
  <si>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</si>
  <si>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</si>
  <si>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</si>
  <si>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</si>
  <si>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</si>
  <si>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</si>
  <si>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</si>
  <si>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</si>
  <si>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</si>
  <si>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</si>
  <si>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</si>
  <si>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</si>
  <si>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</si>
  <si>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</si>
  <si>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</si>
  <si>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</si>
  <si>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</si>
  <si>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</si>
  <si>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</si>
  <si>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</si>
  <si>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</si>
  <si>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</si>
  <si>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</si>
  <si>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</si>
  <si>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</si>
  <si>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</si>
  <si>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</si>
  <si>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</si>
  <si>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</si>
  <si>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</si>
  <si>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</si>
  <si>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</si>
  <si>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</si>
  <si>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</si>
  <si>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</si>
  <si>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</si>
  <si>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</si>
  <si>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</si>
  <si>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</si>
  <si>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</si>
  <si>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</si>
  <si>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</si>
  <si>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</si>
  <si>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</si>
  <si>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</si>
  <si>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</si>
  <si>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</si>
  <si>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</si>
  <si>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</si>
  <si>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</si>
  <si>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</si>
  <si>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</si>
  <si>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</si>
  <si>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</si>
  <si>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</si>
  <si>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</si>
  <si>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</si>
  <si>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</si>
  <si>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</si>
  <si>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</si>
  <si>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</si>
  <si>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</si>
  <si>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</si>
  <si>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</si>
  <si>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</si>
  <si>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</si>
  <si>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</si>
  <si>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</si>
  <si>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</si>
  <si>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</si>
  <si>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</si>
  <si>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</si>
  <si>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</si>
  <si>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</si>
  <si>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</si>
  <si>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</si>
  <si>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</si>
  <si>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</si>
  <si>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</si>
  <si>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</si>
  <si>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</si>
  <si>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</si>
  <si>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</si>
  <si>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</si>
  <si>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</si>
  <si>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</si>
  <si>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</si>
  <si>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</si>
  <si>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</si>
  <si>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</si>
  <si>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</si>
  <si>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</si>
  <si>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</si>
  <si>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</si>
  <si>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</si>
  <si>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</si>
  <si>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</si>
  <si>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</si>
  <si>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</si>
  <si>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</si>
  <si>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</si>
  <si>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</si>
  <si>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</si>
  <si>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</si>
  <si>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</si>
  <si>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</si>
  <si>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</si>
  <si>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</si>
  <si>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</si>
  <si>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</si>
  <si>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</si>
  <si>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</si>
  <si>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</si>
  <si>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</si>
  <si>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</si>
  <si>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</si>
  <si>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</si>
  <si>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</si>
  <si>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</si>
  <si>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</si>
  <si>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</si>
  <si>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</si>
  <si>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</si>
  <si>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</si>
  <si>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</si>
  <si>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</si>
  <si>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</si>
  <si>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</si>
  <si>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</si>
  <si>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</si>
  <si>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</si>
  <si>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</si>
  <si>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</si>
  <si>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</si>
  <si>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</si>
  <si>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</si>
  <si>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</si>
  <si>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</si>
  <si>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</si>
  <si>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</si>
  <si>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</si>
  <si>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</si>
  <si>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</si>
  <si>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</si>
  <si>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</si>
  <si>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</si>
  <si>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</si>
  <si>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</si>
  <si>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</si>
  <si>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</si>
  <si>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</si>
  <si>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</si>
  <si>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</si>
  <si>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</si>
  <si>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</si>
  <si>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</si>
  <si>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</si>
  <si>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</si>
  <si>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</si>
  <si>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</si>
  <si>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</si>
  <si>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</si>
  <si>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</si>
  <si>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</si>
  <si>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</si>
  <si>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</si>
  <si>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</si>
  <si>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</si>
  <si>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</si>
  <si>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</si>
  <si>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</si>
  <si>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</si>
  <si>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</si>
  <si>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</si>
  <si>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</si>
  <si>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</si>
  <si>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</si>
  <si>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</si>
  <si>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</si>
  <si>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</si>
  <si>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</si>
  <si>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</si>
  <si>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</si>
  <si>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</si>
  <si>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</si>
  <si>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</si>
  <si>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</si>
  <si>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</si>
  <si>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</si>
  <si>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</si>
  <si>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</si>
  <si>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</si>
  <si>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</si>
  <si>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</si>
  <si>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</si>
  <si>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</si>
  <si>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</si>
  <si>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</si>
  <si>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</si>
  <si>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</si>
  <si>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</si>
  <si>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</si>
  <si>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</si>
  <si>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</si>
  <si>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</si>
  <si>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</si>
  <si>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</si>
  <si>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</si>
  <si>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</si>
  <si>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</si>
  <si>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</si>
  <si>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</si>
  <si>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</si>
  <si>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</si>
  <si>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</si>
  <si>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</si>
  <si>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</si>
  <si>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</si>
  <si>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</si>
  <si>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</si>
  <si>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</si>
  <si>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</si>
  <si>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</si>
  <si>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</si>
  <si>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</si>
  <si>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</si>
  <si>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</si>
  <si>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</si>
  <si>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</si>
  <si>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</si>
  <si>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</si>
  <si>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</si>
  <si>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</si>
  <si>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</si>
  <si>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</si>
  <si>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</si>
  <si>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</si>
  <si>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</si>
  <si>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</si>
  <si>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</si>
  <si>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</si>
  <si>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</si>
  <si>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</si>
  <si>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</si>
  <si>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</si>
  <si>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</si>
  <si>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</si>
  <si>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</si>
  <si>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</si>
  <si>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</si>
  <si>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</si>
  <si>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</si>
  <si>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</si>
  <si>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</si>
  <si>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</si>
  <si>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</si>
  <si>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</si>
  <si>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</si>
  <si>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</si>
  <si>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</si>
  <si>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</si>
  <si>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</si>
  <si>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</si>
  <si>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</si>
  <si>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</si>
  <si>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</si>
  <si>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</si>
  <si>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</si>
  <si>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</si>
  <si>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</si>
  <si>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</si>
  <si>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</si>
  <si>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</si>
  <si>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</si>
  <si>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</si>
  <si>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</si>
  <si>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</si>
  <si>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</si>
  <si>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</si>
  <si>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</si>
  <si>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</si>
  <si>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</si>
  <si>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</si>
  <si>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</si>
  <si>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</si>
  <si>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</si>
  <si>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</si>
  <si>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</si>
  <si>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</si>
  <si>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</si>
  <si>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</si>
  <si>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</si>
  <si>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</si>
  <si>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</si>
  <si>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</si>
  <si>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</si>
  <si>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</si>
  <si>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</si>
  <si>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</si>
  <si>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</si>
  <si>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</si>
  <si>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</si>
  <si>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</si>
  <si>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</si>
  <si>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</si>
  <si>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</si>
  <si>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</si>
  <si>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</si>
  <si>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</si>
  <si>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</si>
  <si>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</si>
  <si>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</si>
  <si>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</si>
  <si>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</si>
  <si>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</si>
  <si>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</si>
  <si>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</si>
  <si>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</si>
  <si>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</si>
  <si>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</si>
  <si>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</si>
  <si>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</si>
  <si>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</si>
  <si>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</si>
  <si>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</si>
  <si>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</si>
  <si>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</si>
  <si>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</si>
  <si>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</si>
  <si>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</si>
  <si>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</si>
  <si>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</si>
  <si>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</si>
  <si>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</si>
  <si>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</si>
  <si>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</si>
  <si>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</si>
  <si>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</si>
  <si>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</si>
  <si>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</si>
  <si>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</si>
  <si>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</si>
  <si>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</si>
  <si>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</si>
  <si>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</si>
  <si>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</si>
  <si>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</si>
  <si>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</si>
  <si>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</si>
  <si>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</si>
  <si>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</si>
  <si>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</si>
  <si>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</si>
  <si>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</si>
  <si>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</si>
  <si>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</si>
  <si>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</si>
  <si>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</si>
  <si>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</si>
  <si>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</si>
  <si>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</si>
  <si>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</si>
  <si>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</si>
  <si>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</si>
  <si>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</si>
  <si>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</si>
  <si>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</si>
  <si>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</si>
  <si>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</si>
  <si>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</si>
  <si>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</si>
  <si>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</si>
  <si>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</si>
  <si>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</si>
  <si>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</si>
  <si>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</si>
  <si>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</si>
  <si>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</si>
  <si>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</si>
  <si>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</si>
  <si>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</si>
  <si>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</si>
  <si>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</si>
  <si>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</si>
  <si>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</si>
  <si>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</si>
  <si>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</si>
  <si>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</si>
  <si>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</si>
  <si>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</si>
  <si>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</si>
  <si>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</si>
  <si>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</si>
  <si>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</si>
  <si>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</si>
  <si>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</si>
  <si>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</si>
  <si>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</si>
  <si>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</si>
  <si>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</si>
  <si>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</si>
  <si>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</si>
  <si>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</si>
  <si>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</si>
  <si>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</si>
  <si>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</si>
  <si>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</si>
  <si>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</si>
  <si>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</si>
  <si>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</si>
  <si>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</si>
  <si>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</si>
  <si>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</si>
  <si>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</si>
  <si>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</si>
  <si>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</si>
  <si>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</si>
  <si>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</si>
  <si>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</si>
  <si>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</si>
  <si>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</si>
  <si>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</si>
  <si>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</si>
  <si>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</si>
  <si>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</si>
  <si>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</si>
  <si>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</si>
  <si>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</si>
  <si>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</si>
  <si>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</si>
  <si>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</si>
  <si>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</si>
  <si>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</si>
  <si>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</si>
  <si>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</si>
  <si>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</si>
  <si>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</si>
  <si>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</si>
  <si>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</si>
  <si>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</si>
  <si>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</si>
  <si>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</si>
  <si>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</si>
  <si>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</si>
  <si>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</si>
  <si>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</si>
  <si>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</si>
  <si>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</si>
  <si>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</si>
  <si>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</si>
  <si>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</si>
  <si>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</si>
  <si>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</si>
  <si>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</si>
  <si>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</si>
  <si>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</si>
  <si>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</si>
  <si>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</si>
  <si>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</si>
  <si>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</si>
  <si>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</si>
  <si>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</si>
  <si>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</si>
  <si>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</si>
  <si>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</si>
  <si>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</si>
  <si>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</si>
  <si>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</si>
  <si>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</si>
  <si>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</si>
  <si>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</si>
  <si>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</si>
  <si>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</si>
  <si>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</si>
  <si>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</si>
  <si>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</si>
  <si>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</si>
  <si>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</si>
  <si>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</si>
  <si>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</si>
  <si>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</si>
  <si>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</si>
  <si>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</si>
  <si>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</si>
  <si>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</si>
  <si>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</si>
  <si>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</si>
  <si>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</si>
  <si>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</si>
  <si>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</si>
  <si>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</si>
  <si>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</si>
  <si>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</si>
  <si>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</si>
  <si>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</si>
  <si>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</si>
  <si>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</si>
  <si>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</si>
  <si>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</si>
  <si>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</si>
  <si>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</si>
  <si>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</si>
  <si>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</si>
  <si>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</si>
  <si>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</si>
  <si>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</si>
  <si>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</si>
  <si>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</si>
  <si>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</si>
  <si>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</si>
  <si>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</si>
  <si>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</si>
  <si>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</si>
  <si>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</si>
  <si>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</si>
  <si>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</si>
  <si>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</si>
  <si>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</si>
  <si>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</si>
  <si>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</si>
  <si>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</si>
  <si>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</si>
  <si>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</si>
  <si>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</si>
  <si>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</si>
  <si>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</si>
  <si>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</si>
  <si>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</si>
  <si>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</si>
  <si>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</si>
  <si>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</si>
  <si>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</si>
  <si>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</si>
  <si>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</si>
  <si>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</si>
  <si>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</si>
  <si>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</si>
  <si>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</si>
  <si>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</si>
  <si>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</si>
  <si>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</si>
  <si>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</si>
  <si>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</si>
  <si>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</si>
  <si>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</si>
  <si>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</si>
  <si>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</si>
  <si>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</si>
  <si>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</si>
  <si>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</si>
  <si>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</si>
  <si>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</si>
  <si>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</si>
  <si>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</si>
  <si>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</si>
  <si>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</si>
  <si>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</si>
  <si>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</si>
  <si>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</si>
  <si>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</si>
  <si>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</si>
  <si>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</si>
  <si>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</si>
  <si>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</si>
  <si>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</si>
  <si>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</si>
  <si>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</si>
  <si>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</si>
  <si>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</si>
  <si>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</si>
  <si>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</si>
  <si>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</si>
  <si>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</si>
  <si>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</si>
  <si>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</si>
  <si>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</si>
  <si>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</si>
  <si>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</si>
  <si>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</si>
  <si>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</si>
  <si>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</si>
  <si>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</si>
  <si>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</si>
  <si>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</si>
  <si>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</si>
  <si>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</si>
  <si>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</si>
  <si>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</si>
  <si>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</si>
  <si>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</si>
  <si>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</si>
  <si>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</si>
  <si>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</si>
  <si>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</si>
  <si>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</si>
  <si>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</si>
  <si>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</si>
  <si>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</si>
  <si>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</si>
  <si>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</si>
  <si>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</si>
  <si>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</si>
  <si>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</si>
  <si>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</si>
  <si>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</si>
  <si>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</si>
  <si>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</si>
  <si>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</si>
  <si>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</si>
  <si>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</si>
  <si>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</si>
  <si>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</si>
  <si>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</si>
  <si>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</si>
  <si>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</si>
  <si>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</si>
  <si>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</si>
  <si>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</si>
  <si>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</si>
  <si>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</si>
  <si>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</si>
  <si>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</si>
  <si>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</si>
  <si>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</si>
  <si>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</si>
  <si>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</si>
  <si>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</si>
  <si>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</si>
  <si>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</si>
  <si>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</si>
  <si>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</si>
  <si>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</si>
  <si>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</si>
  <si>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</si>
  <si>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</si>
  <si>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</si>
  <si>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</si>
  <si>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</si>
  <si>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</si>
  <si>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</si>
  <si>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</si>
  <si>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</si>
  <si>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</si>
  <si>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</si>
  <si>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</si>
  <si>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</si>
  <si>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</si>
  <si>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</si>
  <si>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</si>
  <si>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</si>
  <si>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</si>
  <si>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</si>
  <si>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</si>
  <si>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</si>
  <si>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</si>
  <si>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</si>
  <si>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</si>
  <si>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</si>
  <si>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</si>
  <si>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</si>
  <si>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</si>
  <si>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</si>
  <si>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</si>
  <si>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</si>
  <si>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</si>
  <si>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</si>
  <si>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</si>
  <si>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</si>
  <si>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</si>
  <si>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</si>
  <si>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</si>
  <si>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</si>
  <si>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</si>
  <si>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</si>
  <si>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</si>
  <si>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</si>
  <si>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</si>
  <si>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</si>
  <si>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</si>
  <si>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</si>
  <si>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</si>
  <si>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</si>
  <si>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</si>
  <si>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</si>
  <si>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</si>
  <si>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</si>
  <si>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</si>
  <si>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</si>
  <si>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</si>
  <si>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</si>
  <si>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</si>
  <si>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</si>
  <si>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</si>
  <si>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</si>
  <si>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</si>
  <si>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</si>
  <si>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</si>
  <si>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</si>
  <si>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</si>
  <si>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</si>
  <si>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</si>
  <si>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</si>
  <si>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</si>
  <si>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</si>
  <si>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</si>
  <si>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</si>
  <si>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</si>
  <si>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</si>
  <si>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</si>
  <si>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</si>
  <si>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</si>
  <si>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</si>
  <si>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</si>
  <si>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</si>
  <si>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</si>
  <si>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</si>
  <si>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</si>
  <si>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</si>
  <si>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</si>
  <si>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</si>
  <si>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</si>
  <si>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</si>
  <si>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</si>
  <si>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</si>
  <si>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</si>
  <si>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</si>
  <si>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</si>
  <si>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</si>
  <si>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</si>
  <si>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</si>
  <si>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</si>
  <si>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</si>
  <si>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</si>
  <si>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</si>
  <si>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</si>
  <si>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</si>
  <si>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</si>
  <si>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</si>
  <si>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</si>
  <si>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</si>
  <si>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</si>
  <si>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</si>
  <si>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</si>
  <si>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</si>
  <si>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</si>
  <si>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</si>
  <si>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</si>
  <si>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</si>
  <si>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</si>
  <si>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</si>
  <si>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</si>
  <si>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</si>
  <si>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</si>
  <si>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</si>
  <si>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</si>
  <si>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</si>
  <si>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</si>
  <si>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</si>
  <si>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</si>
  <si>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</si>
  <si>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</si>
  <si>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</si>
  <si>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</si>
  <si>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</si>
  <si>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</si>
  <si>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</si>
  <si>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</si>
  <si>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</si>
  <si>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</si>
  <si>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</si>
  <si>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</si>
  <si>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</si>
  <si>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</si>
  <si>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</si>
  <si>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</si>
  <si>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</si>
  <si>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</si>
  <si>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</si>
  <si>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</si>
  <si>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</si>
  <si>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</si>
  <si>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</si>
  <si>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</si>
  <si>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</si>
  <si>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</si>
  <si>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</si>
  <si>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</si>
  <si>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</si>
  <si>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</si>
  <si>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</si>
  <si>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</si>
  <si>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</si>
  <si>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</si>
  <si>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</si>
  <si>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</si>
  <si>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</si>
  <si>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</si>
  <si>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</si>
  <si>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</si>
  <si>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</si>
  <si>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</si>
  <si>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</si>
  <si>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</si>
  <si>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</si>
  <si>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</si>
  <si>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</si>
  <si>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</si>
  <si>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</si>
  <si>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</si>
  <si>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</si>
  <si>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</si>
  <si>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</si>
  <si>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</si>
  <si>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</si>
  <si>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</si>
  <si>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</si>
  <si>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</si>
  <si>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</si>
  <si>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</si>
  <si>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</si>
  <si>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</si>
  <si>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</si>
  <si>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</si>
  <si>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</si>
  <si>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</si>
  <si>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</si>
  <si>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</si>
  <si>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</si>
  <si>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</si>
  <si>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</si>
  <si>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</si>
  <si>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</si>
  <si>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</si>
  <si>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</si>
  <si>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</si>
  <si>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</si>
  <si>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</si>
  <si>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</si>
  <si>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</si>
  <si>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</si>
  <si>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</si>
  <si>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</si>
  <si>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</si>
  <si>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</si>
  <si>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</si>
  <si>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</si>
  <si>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</si>
  <si>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</si>
  <si>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</si>
  <si>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</si>
  <si>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</si>
  <si>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</si>
  <si>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</si>
  <si>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</si>
  <si>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</si>
  <si>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</si>
  <si>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</si>
  <si>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</si>
  <si>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</si>
  <si>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</si>
  <si>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</si>
  <si>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</si>
  <si>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</si>
  <si>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</si>
  <si>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</si>
  <si>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</si>
  <si>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</si>
  <si>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</si>
  <si>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</si>
  <si>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</si>
  <si>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</si>
  <si>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</si>
  <si>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</si>
  <si>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</si>
  <si>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</si>
  <si>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</si>
  <si>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</si>
  <si>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</si>
  <si>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</si>
  <si>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</si>
  <si>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</si>
  <si>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</si>
  <si>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</si>
  <si>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</si>
  <si>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</si>
  <si>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</si>
  <si>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</si>
  <si>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</si>
  <si>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</si>
  <si>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</si>
  <si>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</si>
  <si>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</si>
  <si>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</si>
  <si>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</si>
  <si>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</si>
  <si>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</si>
  <si>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</si>
  <si>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</si>
  <si>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</si>
  <si>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</si>
  <si>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</si>
  <si>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</si>
  <si>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</si>
  <si>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</si>
  <si>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</si>
  <si>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</si>
  <si>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</si>
  <si>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</si>
  <si>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</si>
  <si>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</si>
  <si>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</si>
  <si>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</si>
  <si>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</si>
  <si>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</si>
  <si>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</si>
  <si>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</si>
  <si>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</si>
  <si>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</si>
  <si>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</si>
  <si>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</si>
  <si>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</si>
  <si>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</si>
  <si>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</si>
  <si>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</si>
  <si>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</si>
  <si>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</si>
  <si>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</si>
  <si>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</si>
  <si>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</si>
  <si>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</si>
  <si>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</si>
  <si>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</si>
  <si>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</si>
  <si>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</si>
  <si>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</si>
  <si>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</si>
  <si>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</si>
  <si>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</si>
  <si>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</si>
  <si>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</si>
  <si>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</si>
  <si>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</si>
  <si>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</si>
  <si>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</si>
  <si>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</si>
  <si>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</si>
  <si>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</si>
  <si>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</si>
  <si>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</si>
  <si>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</si>
  <si>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</si>
  <si>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</si>
  <si>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</si>
  <si>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</si>
  <si>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</si>
  <si>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</si>
  <si>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</si>
  <si>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</si>
  <si>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</si>
  <si>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</si>
  <si>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</si>
  <si>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</si>
  <si>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</si>
  <si>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</si>
  <si>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</si>
  <si>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</si>
  <si>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</si>
  <si>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</si>
  <si>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</si>
  <si>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</si>
  <si>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</si>
  <si>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</si>
  <si>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</si>
  <si>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</si>
  <si>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</si>
  <si>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</si>
  <si>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</si>
  <si>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</si>
  <si>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</si>
  <si>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</si>
  <si>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</si>
  <si>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</si>
  <si>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</si>
  <si>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</si>
  <si>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</si>
  <si>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</si>
  <si>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</si>
  <si>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</si>
  <si>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</si>
  <si>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</si>
  <si>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</si>
  <si>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</si>
  <si>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</si>
  <si>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</si>
  <si>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</si>
  <si>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</si>
  <si>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</si>
  <si>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</si>
  <si>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</si>
  <si>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</si>
  <si>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</si>
  <si>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</si>
  <si>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</si>
  <si>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</si>
  <si>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</si>
  <si>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</si>
  <si>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</si>
  <si>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</si>
  <si>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</si>
  <si>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</si>
  <si>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</si>
  <si>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</si>
  <si>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</si>
  <si>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</si>
  <si>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</si>
  <si>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</si>
  <si>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</si>
  <si>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</si>
  <si>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</si>
  <si>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</si>
  <si>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</si>
  <si>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</si>
  <si>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</si>
  <si>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</si>
  <si>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</si>
  <si>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</si>
  <si>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</si>
  <si>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</si>
  <si>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</si>
  <si>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</si>
  <si>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</si>
  <si>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</si>
  <si>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</si>
  <si>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</si>
  <si>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</si>
  <si>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</si>
  <si>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</si>
  <si>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</si>
  <si>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</si>
  <si>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</si>
  <si>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</si>
  <si>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</si>
  <si>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</si>
  <si>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</si>
  <si>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</si>
  <si>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</si>
  <si>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</si>
  <si>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</si>
  <si>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</si>
  <si>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</si>
  <si>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</si>
  <si>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</si>
  <si>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</si>
  <si>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</si>
  <si>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</si>
  <si>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</si>
  <si>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</si>
  <si>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</si>
  <si>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</si>
  <si>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</si>
  <si>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</si>
  <si>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</si>
  <si>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</si>
  <si>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</si>
  <si>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</si>
  <si>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</si>
  <si>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</si>
  <si>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</si>
  <si>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</si>
  <si>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</si>
  <si>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</si>
  <si>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</si>
  <si>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</si>
  <si>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</si>
  <si>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</si>
  <si>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</si>
  <si>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</si>
  <si>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</si>
  <si>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</si>
  <si>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</si>
  <si>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</si>
  <si>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</si>
  <si>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</si>
  <si>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</si>
  <si>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</si>
  <si>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</si>
  <si>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</si>
  <si>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</si>
  <si>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</si>
  <si>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</si>
  <si>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</si>
  <si>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</si>
  <si>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</si>
  <si>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</si>
  <si>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</si>
  <si>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</si>
  <si>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</si>
  <si>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</si>
  <si>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</si>
  <si>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</si>
  <si>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</si>
  <si>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</si>
  <si>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</si>
  <si>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</si>
  <si>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</si>
  <si>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</si>
  <si>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</si>
  <si>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</si>
  <si>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</si>
  <si>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</si>
  <si>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</si>
  <si>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</si>
  <si>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</si>
  <si>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</si>
  <si>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</si>
  <si>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</si>
  <si>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</si>
  <si>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</si>
  <si>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</si>
  <si>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</si>
  <si>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</si>
  <si>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</si>
  <si>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</si>
  <si>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</si>
  <si>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</si>
  <si>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</si>
  <si>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</si>
  <si>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</si>
  <si>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</si>
  <si>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</si>
  <si>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</si>
  <si>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</si>
  <si>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</si>
  <si>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</si>
  <si>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</si>
  <si>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</si>
  <si>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</si>
  <si>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</si>
  <si>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</si>
  <si>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</si>
  <si>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</si>
  <si>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</si>
  <si>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</si>
  <si>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</si>
  <si>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</si>
  <si>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</si>
  <si>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</si>
  <si>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</si>
  <si>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</si>
  <si>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</si>
  <si>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</si>
  <si>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</si>
  <si>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</si>
  <si>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</si>
  <si>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</si>
  <si>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</si>
  <si>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</si>
  <si>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</si>
  <si>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</si>
  <si>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</si>
  <si>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</si>
  <si>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</si>
  <si>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</si>
  <si>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</si>
  <si>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</si>
  <si>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</si>
  <si>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</si>
  <si>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</si>
  <si>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</si>
  <si>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</si>
  <si>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</si>
  <si>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</si>
  <si>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</si>
  <si>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</si>
  <si>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</si>
  <si>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</si>
  <si>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</si>
  <si>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</si>
  <si>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</si>
  <si>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</si>
  <si>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</si>
  <si>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</si>
  <si>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</si>
  <si>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</si>
  <si>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</si>
  <si>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</si>
  <si>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</si>
  <si>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</si>
  <si>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</si>
  <si>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</si>
  <si>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</si>
  <si>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</si>
  <si>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</si>
  <si>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</si>
  <si>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</si>
  <si>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</si>
  <si>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</si>
  <si>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</si>
  <si>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</si>
  <si>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</si>
  <si>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</si>
  <si>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</si>
  <si>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</si>
  <si>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</si>
  <si>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</si>
  <si>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</si>
  <si>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</si>
  <si>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</si>
  <si>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</si>
  <si>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</si>
  <si>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</si>
  <si>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</si>
  <si>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</si>
  <si>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</si>
  <si>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</si>
  <si>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</si>
  <si>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</si>
  <si>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</si>
  <si>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</si>
  <si>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</si>
  <si>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</si>
  <si>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</si>
  <si>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</si>
  <si>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</si>
  <si>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</si>
  <si>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</si>
  <si>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</si>
  <si>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</si>
  <si>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</si>
  <si>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</si>
  <si>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</si>
  <si>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</si>
  <si>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</si>
  <si>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</si>
  <si>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</si>
  <si>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</si>
  <si>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</si>
  <si>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</si>
  <si>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</si>
  <si>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</si>
  <si>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</si>
  <si>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</si>
  <si>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</si>
  <si>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</si>
  <si>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</si>
  <si>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</si>
  <si>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</si>
  <si>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</si>
  <si>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</si>
  <si>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</si>
  <si>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</si>
  <si>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</si>
  <si>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</si>
  <si>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</si>
  <si>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</si>
  <si>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</si>
  <si>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</si>
  <si>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</si>
  <si>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</si>
  <si>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</si>
  <si>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</si>
  <si>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</si>
  <si>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</si>
  <si>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</si>
  <si>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</si>
  <si>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</si>
  <si>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</si>
  <si>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</si>
  <si>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</si>
  <si>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</si>
  <si>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</si>
  <si>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</si>
  <si>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</si>
  <si>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</si>
  <si>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</si>
  <si>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</si>
  <si>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</si>
  <si>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</si>
  <si>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</si>
  <si>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</si>
  <si>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</si>
  <si>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</si>
  <si>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</si>
  <si>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</si>
  <si>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</si>
  <si>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</si>
  <si>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</si>
  <si>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</si>
  <si>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</si>
  <si>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</si>
  <si>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</si>
  <si>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</si>
  <si>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</si>
  <si>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</si>
  <si>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</si>
  <si>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</si>
  <si>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</si>
  <si>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</si>
  <si>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</si>
  <si>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</si>
  <si>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</si>
  <si>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</si>
  <si>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</si>
  <si>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</si>
  <si>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</si>
  <si>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</si>
  <si>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</si>
  <si>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</si>
  <si>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</si>
  <si>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</si>
  <si>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</si>
  <si>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</si>
  <si>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</si>
  <si>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</si>
  <si>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</si>
  <si>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</si>
  <si>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</si>
  <si>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</si>
  <si>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</si>
  <si>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</si>
  <si>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</si>
  <si>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</si>
  <si>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</si>
  <si>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</si>
  <si>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</si>
  <si>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</si>
  <si>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</si>
  <si>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</si>
  <si>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</si>
  <si>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</si>
  <si>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</si>
  <si>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</si>
  <si>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</si>
  <si>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</si>
  <si>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</si>
  <si>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</si>
  <si>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</si>
  <si>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</si>
  <si>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</si>
  <si>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</si>
  <si>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</si>
  <si>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</si>
  <si>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</si>
  <si>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</si>
  <si>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</si>
  <si>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</si>
  <si>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</si>
  <si>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</si>
  <si>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</si>
  <si>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</si>
  <si>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</si>
  <si>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</si>
  <si>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</si>
  <si>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</si>
  <si>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</si>
  <si>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</si>
  <si>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</si>
  <si>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</si>
  <si>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</si>
  <si>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</si>
  <si>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</si>
  <si>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</si>
  <si>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</si>
  <si>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</si>
  <si>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</si>
  <si>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</si>
  <si>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</si>
  <si>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</si>
  <si>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</si>
  <si>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</si>
  <si>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</si>
  <si>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</si>
  <si>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</si>
  <si>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</si>
  <si>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</si>
  <si>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</si>
  <si>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</si>
  <si>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</si>
  <si>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</si>
  <si>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</si>
  <si>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</si>
  <si>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</si>
  <si>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</si>
  <si>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</si>
  <si>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</si>
  <si>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</si>
  <si>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</si>
  <si>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</si>
  <si>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</si>
  <si>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</si>
  <si>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</si>
  <si>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</si>
  <si>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</si>
  <si>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</si>
  <si>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</si>
  <si>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</si>
  <si>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</si>
  <si>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</si>
  <si>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</si>
  <si>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</si>
  <si>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</si>
  <si>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</si>
  <si>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</si>
  <si>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</si>
  <si>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</si>
  <si>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</si>
  <si>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</si>
  <si>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</si>
  <si>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</si>
  <si>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</si>
  <si>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</si>
  <si>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</si>
  <si>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</si>
  <si>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</si>
  <si>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</si>
  <si>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</si>
  <si>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</si>
  <si>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</si>
  <si>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</si>
  <si>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</si>
  <si>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</si>
  <si>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</si>
  <si>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</si>
  <si>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</si>
  <si>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</si>
  <si>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</si>
  <si>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</si>
  <si>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</si>
  <si>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</si>
  <si>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</si>
  <si>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</si>
  <si>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</si>
  <si>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</si>
  <si>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</si>
  <si>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</si>
  <si>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</si>
  <si>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</si>
  <si>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</si>
  <si>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</si>
  <si>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</si>
  <si>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</si>
  <si>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</si>
  <si>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</si>
  <si>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</si>
  <si>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</si>
  <si>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</si>
  <si>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</si>
  <si>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</si>
  <si>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</si>
  <si>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</si>
  <si>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</si>
  <si>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</si>
  <si>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</si>
  <si>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</si>
  <si>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</si>
  <si>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</si>
  <si>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</si>
  <si>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</si>
  <si>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</si>
  <si>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</si>
  <si>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</si>
  <si>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</si>
  <si>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</si>
  <si>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</si>
  <si>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</si>
  <si>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</si>
  <si>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</si>
  <si>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</si>
  <si>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</si>
  <si>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</si>
  <si>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</si>
  <si>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</si>
  <si>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</si>
  <si>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</si>
  <si>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</si>
  <si>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</si>
  <si>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</si>
  <si>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</si>
  <si>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</si>
  <si>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</si>
  <si>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</si>
  <si>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</si>
  <si>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</si>
  <si>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</si>
  <si>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</si>
  <si>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</si>
  <si>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</si>
  <si>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</si>
  <si>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</si>
  <si>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</si>
  <si>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</si>
  <si>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</si>
  <si>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</si>
  <si>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</si>
  <si>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</si>
  <si>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</si>
  <si>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</si>
  <si>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</si>
  <si>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</si>
  <si>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</si>
  <si>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</si>
  <si>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</si>
  <si>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</si>
  <si>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</si>
  <si>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</si>
  <si>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</si>
  <si>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</si>
  <si>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</si>
  <si>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</si>
  <si>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</si>
  <si>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</si>
  <si>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</si>
  <si>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</si>
  <si>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</si>
  <si>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</si>
  <si>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</si>
  <si>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</si>
  <si>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</si>
  <si>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</si>
  <si>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</si>
  <si>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</si>
  <si>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</si>
  <si>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</si>
  <si>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</si>
  <si>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</si>
  <si>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</si>
  <si>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</si>
  <si>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</si>
  <si>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</si>
  <si>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</si>
  <si>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</si>
  <si>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</si>
  <si>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</si>
  <si>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</si>
  <si>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</si>
  <si>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</si>
  <si>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</si>
  <si>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</si>
  <si>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</si>
  <si>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</si>
  <si>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</si>
  <si>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</si>
  <si>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</si>
  <si>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</si>
  <si>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</si>
  <si>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</si>
  <si>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</si>
  <si>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</si>
  <si>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</si>
  <si>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</si>
  <si>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</si>
  <si>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</si>
  <si>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</si>
  <si>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</si>
  <si>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</si>
  <si>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</si>
  <si>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</si>
  <si>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</si>
  <si>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</si>
  <si>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</si>
  <si>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</si>
  <si>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</si>
  <si>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</si>
  <si>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</si>
  <si>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</si>
  <si>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</si>
  <si>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</si>
  <si>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</si>
  <si>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</si>
  <si>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</si>
  <si>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</si>
  <si>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</si>
  <si>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</si>
  <si>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</si>
  <si>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</si>
  <si>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</si>
  <si>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</si>
  <si>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</si>
  <si>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</si>
  <si>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</si>
  <si>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</si>
  <si>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</si>
  <si>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</si>
  <si>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</si>
  <si>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</si>
  <si>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</si>
  <si>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</si>
  <si>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</si>
  <si>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</si>
  <si>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</si>
  <si>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</si>
  <si>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</si>
  <si>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</si>
  <si>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</si>
  <si>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</si>
  <si>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</si>
  <si>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</si>
  <si>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</si>
  <si>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</si>
  <si>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</si>
  <si>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</si>
  <si>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</si>
  <si>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</si>
  <si>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</si>
  <si>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</si>
  <si>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</si>
  <si>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</si>
  <si>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</si>
  <si>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</si>
  <si>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</si>
  <si>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</si>
  <si>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</si>
  <si>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</si>
  <si>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</si>
  <si>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</si>
  <si>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</si>
  <si>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</si>
  <si>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</si>
  <si>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</si>
  <si>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</si>
  <si>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</si>
  <si>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</si>
  <si>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</si>
  <si>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</si>
  <si>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</si>
  <si>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</si>
  <si>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</si>
  <si>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</si>
  <si>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</si>
  <si>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</si>
  <si>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</si>
  <si>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</si>
  <si>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</si>
  <si>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</si>
  <si>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</si>
  <si>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</si>
  <si>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</si>
  <si>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</si>
  <si>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</si>
  <si>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</si>
  <si>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</si>
  <si>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</si>
  <si>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</si>
  <si>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</si>
  <si>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</si>
  <si>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</si>
  <si>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</si>
  <si>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</si>
  <si>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</si>
  <si>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</si>
  <si>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</si>
  <si>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</si>
  <si>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</si>
  <si>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</si>
  <si>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</si>
  <si>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</si>
  <si>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</si>
  <si>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</si>
  <si>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</si>
  <si>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</si>
  <si>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</si>
  <si>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</si>
  <si>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</si>
  <si>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</si>
  <si>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</si>
  <si>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</si>
  <si>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</si>
  <si>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</si>
  <si>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</si>
  <si>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</si>
  <si>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</si>
  <si>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</si>
  <si>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</si>
  <si>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</si>
  <si>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</si>
  <si>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</si>
  <si>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</si>
  <si>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</si>
  <si>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</si>
  <si>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</si>
  <si>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</si>
  <si>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</si>
  <si>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</si>
  <si>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</si>
  <si>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</si>
  <si>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</si>
  <si>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</si>
  <si>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</si>
  <si>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</si>
  <si>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</si>
  <si>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</si>
  <si>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</si>
  <si>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</si>
  <si>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</si>
  <si>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</si>
  <si>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</si>
  <si>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</si>
  <si>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</si>
  <si>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</si>
  <si>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</si>
  <si>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</si>
  <si>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</si>
  <si>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</si>
  <si>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</si>
  <si>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</si>
  <si>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</si>
  <si>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</si>
  <si>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</si>
  <si>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</si>
  <si>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</si>
  <si>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</si>
  <si>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</si>
  <si>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</si>
  <si>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</si>
  <si>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</si>
  <si>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</si>
  <si>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</si>
  <si>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</si>
  <si>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</si>
  <si>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</si>
  <si>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</si>
  <si>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</si>
  <si>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</si>
  <si>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</si>
  <si>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</si>
  <si>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</si>
  <si>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</si>
  <si>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</si>
  <si>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</si>
  <si>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</si>
  <si>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</si>
  <si>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</si>
  <si>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</si>
  <si>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</si>
  <si>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</si>
  <si>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</si>
  <si>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</si>
  <si>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</si>
  <si>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</si>
  <si>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</si>
  <si>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</si>
  <si>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</si>
  <si>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</si>
  <si>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</si>
  <si>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</si>
  <si>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</si>
  <si>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</si>
  <si>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</si>
  <si>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</si>
  <si>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</si>
  <si>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</si>
  <si>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</si>
  <si>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</si>
  <si>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</si>
  <si>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</si>
  <si>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</si>
  <si>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</si>
  <si>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</si>
  <si>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</si>
  <si>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</si>
  <si>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</si>
  <si>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</si>
  <si>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</si>
  <si>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</si>
  <si>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</si>
  <si>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</si>
  <si>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</si>
  <si>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</si>
  <si>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</si>
  <si>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</si>
  <si>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</si>
  <si>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</si>
  <si>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</si>
  <si>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</si>
  <si>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</si>
  <si>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</si>
  <si>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</si>
  <si>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</si>
  <si>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</si>
  <si>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</si>
  <si>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</si>
  <si>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</si>
  <si>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</si>
  <si>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</si>
  <si>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</si>
  <si>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</si>
  <si>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</si>
  <si>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</si>
  <si>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</si>
  <si>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</si>
  <si>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</si>
  <si>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</si>
  <si>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</si>
  <si>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</si>
  <si>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</si>
  <si>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</si>
  <si>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</si>
  <si>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</si>
  <si>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</si>
  <si>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</si>
  <si>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</si>
  <si>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</si>
  <si>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</si>
  <si>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</si>
  <si>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</si>
  <si>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</si>
  <si>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</si>
  <si>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</si>
  <si>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</si>
  <si>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</si>
  <si>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</si>
  <si>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</si>
  <si>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</si>
  <si>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</si>
  <si>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</si>
  <si>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</si>
  <si>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</si>
  <si>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</si>
  <si>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</si>
  <si>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</si>
  <si>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</si>
  <si>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</si>
  <si>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</si>
  <si>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</si>
  <si>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</si>
  <si>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</si>
  <si>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</si>
  <si>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</si>
  <si>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</si>
  <si>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</si>
  <si>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</si>
  <si>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</si>
  <si>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</si>
  <si>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</si>
  <si>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</si>
  <si>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</si>
  <si>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</si>
  <si>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</si>
  <si>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</si>
  <si>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</si>
  <si>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</si>
  <si>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</si>
  <si>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</si>
  <si>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</si>
  <si>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</si>
  <si>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</si>
  <si>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</si>
  <si>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</si>
  <si>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</si>
  <si>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</si>
  <si>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</si>
  <si>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</si>
  <si>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</si>
  <si>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</si>
  <si>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</si>
  <si>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</si>
  <si>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</si>
  <si>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</si>
  <si>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</si>
  <si>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</si>
  <si>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</si>
  <si>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</si>
  <si>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</si>
  <si>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</si>
  <si>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</si>
  <si>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</si>
  <si>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</si>
  <si>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</si>
  <si>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</si>
  <si>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</si>
  <si>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</si>
  <si>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</si>
  <si>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</si>
  <si>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</si>
  <si>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</si>
  <si>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</si>
  <si>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</si>
  <si>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</si>
  <si>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</si>
  <si>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</si>
  <si>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</si>
  <si>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</si>
  <si>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</si>
  <si>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</si>
  <si>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</si>
  <si>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</si>
  <si>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</si>
  <si>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</si>
  <si>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</si>
  <si>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</si>
  <si>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</si>
  <si>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</si>
  <si>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</si>
  <si>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</si>
  <si>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</si>
  <si>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</si>
  <si>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</si>
  <si>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</si>
  <si>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</si>
  <si>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</si>
  <si>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</si>
  <si>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</si>
  <si>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</si>
  <si>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</si>
  <si>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</si>
  <si>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</si>
  <si>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</si>
  <si>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</si>
  <si>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</si>
  <si>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</si>
  <si>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</si>
  <si>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</si>
  <si>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</si>
  <si>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</si>
  <si>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</si>
  <si>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</si>
  <si>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</si>
  <si>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</si>
  <si>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</si>
  <si>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</si>
  <si>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</si>
  <si>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</si>
  <si>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</si>
  <si>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</si>
  <si>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</si>
  <si>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</si>
  <si>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</si>
  <si>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</si>
  <si>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</si>
  <si>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</si>
  <si>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</si>
  <si>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</si>
  <si>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</si>
  <si>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</si>
  <si>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</si>
  <si>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</si>
  <si>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</si>
  <si>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</si>
  <si>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</si>
  <si>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</si>
  <si>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</si>
  <si>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</si>
  <si>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</si>
  <si>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</si>
  <si>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</si>
  <si>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</si>
  <si>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</si>
  <si>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</si>
  <si>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</si>
  <si>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</si>
  <si>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</si>
  <si>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</si>
  <si>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</si>
  <si>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</si>
  <si>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</si>
  <si>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</si>
  <si>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</si>
  <si>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</si>
  <si>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</si>
  <si>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</si>
  <si>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</si>
  <si>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</si>
  <si>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</si>
  <si>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</si>
  <si>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</si>
  <si>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</si>
  <si>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</si>
  <si>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</si>
  <si>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</si>
  <si>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</si>
  <si>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</si>
  <si>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</si>
  <si>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</si>
  <si>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</si>
  <si>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</si>
  <si>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</si>
  <si>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</si>
  <si>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</si>
  <si>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</si>
  <si>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</si>
  <si>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</si>
  <si>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</si>
  <si>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</si>
  <si>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</si>
  <si>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</si>
  <si>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</si>
  <si>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</si>
  <si>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</si>
  <si>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</si>
  <si>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</si>
  <si>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</si>
  <si>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</si>
  <si>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</si>
  <si>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</si>
  <si>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</si>
  <si>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</si>
  <si>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</si>
  <si>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</si>
  <si>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</si>
  <si>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</si>
  <si>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</si>
  <si>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</si>
  <si>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</si>
  <si>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</si>
  <si>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</si>
  <si>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</si>
  <si>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</si>
  <si>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</si>
  <si>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</si>
  <si>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</si>
  <si>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</si>
  <si>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</si>
  <si>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</si>
  <si>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</si>
  <si>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</si>
  <si>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</si>
  <si>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</si>
  <si>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</si>
  <si>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</si>
  <si>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</si>
  <si>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</si>
  <si>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</si>
  <si>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</si>
  <si>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</si>
  <si>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</si>
  <si>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</si>
  <si>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</si>
  <si>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</si>
  <si>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</si>
  <si>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</si>
  <si>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</si>
  <si>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</si>
  <si>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</si>
  <si>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</si>
  <si>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</si>
  <si>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</si>
  <si>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</si>
  <si>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</si>
  <si>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</si>
  <si>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</si>
  <si>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</si>
  <si>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</si>
  <si>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</si>
  <si>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</si>
  <si>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</si>
  <si>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</si>
  <si>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</si>
  <si>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</si>
  <si>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</si>
  <si>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</si>
  <si>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</si>
  <si>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</si>
  <si>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</si>
  <si>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</si>
  <si>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</si>
  <si>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</si>
  <si>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</si>
  <si>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</si>
  <si>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</si>
  <si>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</si>
  <si>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</si>
  <si>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</si>
  <si>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</si>
  <si>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</si>
  <si>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</si>
  <si>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</si>
  <si>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</si>
  <si>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</si>
  <si>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</si>
  <si>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</si>
  <si>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</si>
  <si>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</si>
  <si>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</si>
  <si>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</si>
  <si>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</si>
  <si>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</si>
  <si>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</si>
  <si>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</si>
  <si>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</si>
  <si>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</si>
  <si>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</si>
  <si>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</si>
  <si>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</si>
  <si>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</si>
  <si>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</si>
  <si>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</si>
  <si>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</si>
  <si>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</si>
  <si>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</si>
  <si>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</si>
  <si>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</si>
  <si>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</si>
  <si>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</si>
  <si>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</si>
  <si>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</si>
  <si>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</si>
  <si>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</si>
  <si>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</si>
  <si>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</si>
  <si>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</si>
  <si>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</si>
  <si>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</si>
  <si>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</si>
  <si>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</si>
  <si>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</si>
  <si>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</si>
  <si>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</si>
  <si>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</si>
  <si>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</si>
  <si>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</si>
  <si>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</si>
  <si>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</si>
  <si>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</si>
  <si>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</si>
  <si>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</si>
  <si>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</si>
  <si>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</si>
  <si>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</si>
  <si>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</si>
  <si>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</si>
  <si>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</si>
  <si>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</si>
  <si>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</si>
  <si>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</si>
  <si>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</si>
  <si>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</si>
  <si>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</si>
  <si>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</si>
  <si>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</si>
  <si>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</si>
  <si>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</si>
  <si>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</si>
  <si>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</si>
  <si>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</si>
  <si>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</si>
  <si>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</si>
  <si>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</si>
  <si>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</si>
  <si>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</si>
  <si>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</si>
  <si>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</si>
  <si>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</si>
  <si>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</si>
  <si>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</si>
  <si>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</si>
  <si>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</si>
  <si>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</si>
  <si>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</si>
  <si>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</si>
  <si>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</si>
  <si>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</si>
  <si>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</si>
  <si>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</si>
  <si>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</si>
  <si>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</si>
  <si>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</si>
  <si>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</si>
  <si>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</si>
  <si>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</si>
  <si>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</si>
  <si>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</si>
  <si>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</si>
  <si>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</si>
  <si>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</si>
  <si>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</si>
  <si>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</si>
  <si>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</si>
  <si>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</si>
  <si>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</si>
  <si>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</si>
  <si>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</si>
  <si>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</si>
  <si>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</si>
  <si>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</si>
  <si>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</si>
  <si>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</si>
  <si>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</si>
  <si>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</si>
  <si>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</si>
  <si>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</si>
  <si>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</si>
  <si>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</si>
  <si>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</si>
  <si>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</si>
  <si>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</si>
  <si>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</si>
  <si>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</si>
  <si>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</si>
  <si>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</si>
  <si>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</si>
  <si>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</si>
  <si>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</si>
  <si>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</si>
  <si>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</si>
  <si>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</si>
  <si>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</si>
  <si>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</si>
  <si>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</si>
  <si>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</si>
  <si>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</si>
  <si>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</si>
  <si>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</si>
  <si>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</si>
  <si>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</si>
  <si>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</si>
  <si>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</si>
  <si>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</si>
  <si>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</si>
  <si>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</si>
  <si>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</si>
  <si>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</si>
  <si>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</si>
  <si>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</si>
  <si>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</si>
  <si>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</si>
  <si>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</si>
  <si>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</si>
  <si>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</si>
  <si>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</si>
  <si>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</si>
  <si>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</si>
  <si>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</si>
  <si>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</si>
  <si>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</si>
  <si>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</si>
  <si>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</si>
  <si>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</si>
  <si>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</si>
  <si>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</si>
  <si>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</si>
  <si>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</si>
  <si>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</si>
  <si>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</si>
  <si>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</si>
  <si>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</si>
  <si>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</si>
  <si>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</si>
  <si>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</si>
  <si>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</si>
  <si>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</si>
  <si>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</si>
  <si>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</si>
  <si>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</si>
  <si>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</si>
  <si>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</si>
  <si>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</si>
  <si>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</si>
  <si>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</si>
  <si>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</si>
  <si>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</si>
  <si>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</si>
  <si>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</si>
  <si>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</si>
  <si>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</si>
  <si>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</si>
  <si>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</si>
  <si>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</si>
  <si>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</si>
  <si>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</si>
  <si>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</si>
  <si>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</si>
  <si>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</si>
  <si>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</si>
  <si>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</si>
  <si>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</si>
  <si>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</si>
  <si>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</si>
  <si>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</si>
  <si>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</si>
  <si>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</si>
  <si>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</si>
  <si>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</si>
  <si>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</si>
  <si>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</si>
  <si>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</si>
  <si>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</si>
  <si>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</si>
  <si>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</si>
  <si>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</si>
  <si>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</si>
  <si>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</si>
  <si>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</si>
  <si>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</si>
  <si>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</si>
  <si>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</si>
  <si>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</si>
  <si>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</si>
  <si>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</si>
  <si>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</si>
  <si>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</si>
  <si>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</si>
  <si>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</si>
  <si>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</si>
  <si>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</si>
  <si>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</si>
  <si>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</si>
  <si>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</si>
  <si>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</si>
  <si>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</si>
  <si>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</si>
  <si>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</si>
  <si>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</si>
  <si>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</si>
  <si>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</si>
  <si>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</si>
  <si>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</si>
  <si>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</si>
  <si>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</si>
  <si>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</si>
  <si>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</si>
  <si>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</si>
  <si>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</si>
  <si>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</si>
  <si>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</si>
  <si>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</si>
  <si>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</si>
  <si>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</si>
  <si>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</si>
  <si>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</si>
  <si>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</si>
  <si>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</si>
  <si>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</si>
  <si>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</si>
  <si>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</si>
  <si>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</si>
  <si>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</si>
  <si>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</si>
  <si>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</si>
  <si>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</si>
  <si>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</si>
  <si>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</si>
  <si>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</si>
  <si>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</si>
  <si>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</si>
  <si>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</si>
  <si>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</si>
  <si>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</si>
  <si>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</si>
  <si>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</si>
  <si>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</si>
  <si>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</si>
  <si>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</si>
  <si>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</si>
  <si>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</si>
  <si>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</si>
  <si>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</si>
  <si>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</si>
  <si>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</si>
  <si>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</si>
  <si>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</si>
  <si>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</si>
  <si>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</si>
  <si>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</si>
  <si>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</si>
  <si>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</si>
  <si>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</si>
  <si>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</si>
  <si>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</si>
  <si>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</si>
  <si>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</si>
  <si>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</si>
  <si>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</si>
  <si>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</si>
  <si>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</si>
  <si>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</si>
  <si>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</si>
  <si>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</si>
  <si>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</si>
  <si>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</si>
  <si>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</si>
  <si>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</si>
  <si>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</si>
  <si>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</si>
  <si>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</si>
  <si>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</si>
  <si>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</si>
  <si>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</si>
  <si>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</si>
  <si>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</si>
  <si>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</si>
  <si>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</si>
  <si>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</si>
  <si>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</si>
  <si>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</si>
  <si>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</si>
  <si>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</si>
  <si>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</si>
  <si>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</si>
  <si>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</si>
  <si>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</si>
  <si>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</si>
  <si>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</si>
  <si>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</si>
  <si>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</si>
  <si>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</si>
  <si>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</si>
  <si>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</si>
  <si>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</si>
  <si>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</si>
  <si>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</si>
  <si>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</si>
  <si>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</si>
  <si>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</si>
  <si>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</si>
  <si>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</si>
  <si>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</si>
  <si>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</si>
  <si>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</si>
  <si>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</si>
  <si>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</si>
  <si>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</si>
  <si>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</si>
  <si>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</si>
  <si>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</si>
  <si>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</si>
  <si>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</si>
  <si>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</si>
  <si>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</si>
  <si>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</si>
  <si>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</si>
  <si>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</si>
  <si>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</si>
  <si>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</si>
  <si>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</si>
  <si>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</si>
  <si>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</si>
  <si>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</si>
  <si>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</si>
  <si>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</si>
  <si>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</si>
  <si>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</si>
  <si>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</si>
  <si>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</si>
  <si>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</si>
  <si>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</si>
  <si>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</si>
  <si>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</si>
  <si>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</si>
  <si>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</si>
  <si>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</si>
  <si>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</si>
  <si>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</si>
  <si>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</si>
  <si>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</si>
  <si>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</si>
  <si>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</si>
  <si>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</si>
  <si>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</si>
  <si>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</si>
  <si>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</si>
  <si>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</si>
  <si>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</si>
  <si>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</si>
  <si>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</si>
  <si>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</si>
  <si>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</si>
  <si>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</si>
  <si>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</si>
  <si>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</si>
  <si>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</si>
  <si>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</si>
  <si>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</si>
  <si>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</si>
  <si>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</si>
  <si>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</si>
  <si>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</si>
  <si>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</si>
  <si>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</si>
  <si>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</si>
  <si>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</si>
  <si>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</si>
  <si>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</si>
  <si>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</si>
  <si>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</si>
  <si>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</si>
  <si>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</si>
  <si>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</si>
  <si>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</si>
  <si>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</si>
  <si>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</si>
  <si>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</si>
  <si>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</si>
  <si>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</si>
  <si>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</si>
  <si>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</si>
  <si>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</si>
  <si>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</si>
  <si>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</si>
  <si>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</si>
  <si>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</si>
  <si>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</si>
  <si>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</si>
  <si>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</si>
  <si>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</si>
  <si>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</si>
  <si>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</si>
  <si>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</si>
  <si>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</si>
  <si>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</si>
  <si>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</si>
  <si>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</si>
  <si>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</si>
  <si>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</si>
  <si>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</si>
  <si>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</si>
  <si>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</si>
  <si>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</si>
  <si>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</si>
  <si>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</si>
  <si>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</si>
  <si>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</si>
  <si>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</si>
  <si>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</si>
  <si>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</si>
  <si>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</si>
  <si>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</si>
  <si>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</si>
  <si>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</si>
  <si>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</si>
  <si>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</si>
  <si>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</si>
  <si>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</si>
  <si>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</si>
  <si>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</si>
  <si>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</si>
  <si>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</si>
  <si>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</si>
  <si>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</si>
  <si>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</si>
  <si>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</si>
  <si>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</si>
  <si>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</si>
  <si>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</si>
  <si>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</si>
  <si>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</si>
  <si>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</si>
  <si>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</si>
  <si>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</si>
  <si>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</si>
  <si>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</si>
  <si>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</si>
  <si>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</si>
  <si>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</si>
  <si>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</si>
  <si>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</si>
  <si>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</si>
  <si>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</si>
  <si>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</si>
  <si>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</si>
  <si>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</si>
  <si>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</si>
  <si>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</si>
  <si>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</si>
  <si>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</si>
  <si>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</si>
  <si>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</si>
  <si>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</si>
  <si>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</si>
  <si>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</si>
  <si>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</si>
  <si>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</si>
  <si>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</si>
  <si>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</si>
  <si>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</si>
  <si>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</si>
  <si>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</si>
  <si>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</si>
  <si>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</si>
  <si>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</si>
  <si>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</si>
  <si>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</si>
  <si>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</si>
  <si>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</si>
  <si>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</si>
  <si>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</si>
  <si>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</si>
  <si>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</si>
  <si>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</si>
  <si>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</si>
  <si>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</si>
  <si>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</si>
  <si>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</si>
  <si>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</si>
  <si>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</si>
  <si>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</si>
  <si>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</si>
  <si>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</si>
  <si>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</si>
  <si>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</si>
  <si>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</si>
  <si>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</si>
  <si>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</si>
  <si>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</si>
  <si>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</si>
  <si>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</si>
  <si>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</si>
  <si>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</si>
  <si>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</si>
  <si>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</si>
  <si>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</si>
  <si>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</si>
  <si>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</si>
  <si>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</si>
  <si>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</si>
  <si>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</si>
  <si>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</si>
  <si>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</si>
  <si>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</si>
  <si>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</si>
  <si>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</si>
  <si>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</si>
  <si>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</si>
  <si>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</si>
  <si>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</si>
  <si>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</si>
  <si>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</si>
  <si>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</si>
  <si>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</si>
  <si>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</si>
  <si>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</si>
  <si>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</si>
  <si>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</si>
  <si>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</si>
  <si>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</si>
  <si>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</si>
  <si>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</si>
  <si>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</si>
  <si>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</si>
  <si>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</si>
  <si>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</si>
  <si>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</si>
  <si>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</si>
  <si>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</si>
  <si>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</si>
  <si>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</si>
  <si>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</si>
  <si>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</si>
  <si>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</si>
  <si>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</si>
  <si>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</si>
  <si>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</si>
  <si>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</si>
  <si>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</si>
  <si>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</si>
  <si>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</si>
  <si>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</si>
  <si>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</si>
  <si>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</si>
  <si>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</si>
  <si>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</si>
  <si>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</si>
  <si>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</si>
  <si>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</si>
  <si>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</si>
  <si>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</si>
  <si>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</si>
  <si>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</si>
  <si>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</si>
  <si>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</si>
  <si>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</si>
  <si>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</si>
  <si>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</si>
  <si>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</si>
  <si>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</si>
  <si>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</si>
  <si>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</si>
  <si>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</si>
  <si>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</si>
  <si>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</si>
  <si>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</si>
  <si>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</si>
  <si>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</si>
  <si>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</si>
  <si>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</si>
  <si>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</si>
  <si>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</si>
  <si>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</si>
  <si>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</si>
  <si>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</si>
  <si>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</si>
  <si>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</si>
  <si>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</si>
  <si>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</si>
  <si>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</si>
  <si>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</si>
  <si>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</si>
  <si>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</si>
  <si>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</si>
  <si>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</si>
  <si>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</si>
  <si>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</si>
  <si>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</si>
  <si>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</si>
  <si>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</si>
  <si>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</si>
  <si>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</si>
  <si>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</si>
  <si>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</si>
  <si>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</si>
  <si>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</si>
  <si>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</si>
  <si>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</si>
  <si>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</si>
  <si>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</si>
  <si>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</si>
  <si>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</si>
  <si>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</si>
  <si>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</si>
  <si>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</si>
  <si>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</si>
  <si>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</si>
  <si>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</si>
  <si>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</si>
  <si>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</si>
  <si>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</si>
  <si>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</si>
  <si>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</si>
  <si>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</si>
  <si>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</si>
  <si>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</si>
  <si>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</si>
  <si>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</si>
  <si>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</si>
  <si>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</si>
  <si>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</si>
  <si>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</si>
  <si>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</si>
  <si>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</si>
  <si>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</si>
  <si>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</si>
  <si>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</si>
  <si>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</si>
  <si>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</si>
  <si>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</si>
  <si>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</si>
  <si>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</si>
  <si>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</si>
  <si>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</si>
  <si>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</si>
  <si>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</si>
  <si>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</si>
  <si>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</si>
  <si>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</si>
  <si>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</si>
  <si>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</si>
  <si>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</si>
  <si>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</si>
  <si>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</si>
  <si>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</si>
  <si>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</si>
  <si>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</si>
  <si>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</si>
  <si>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</si>
  <si>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</si>
  <si>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</si>
  <si>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</si>
  <si>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</si>
  <si>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</si>
  <si>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</si>
  <si>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</si>
  <si>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</si>
  <si>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</si>
  <si>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</si>
  <si>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</si>
  <si>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</si>
  <si>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</si>
  <si>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</si>
  <si>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</si>
  <si>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</si>
  <si>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</si>
  <si>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</si>
  <si>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</si>
  <si>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</si>
  <si>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</si>
  <si>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</si>
  <si>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</si>
  <si>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</si>
  <si>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</si>
  <si>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</si>
  <si>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</si>
  <si>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</si>
  <si>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</si>
  <si>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</si>
  <si>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</si>
  <si>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</si>
  <si>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</si>
  <si>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</si>
  <si>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</si>
  <si>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</si>
  <si>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</si>
  <si>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</si>
  <si>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</si>
  <si>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</si>
  <si>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</si>
  <si>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</si>
  <si>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</si>
  <si>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</si>
  <si>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</si>
  <si>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</si>
  <si>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</si>
  <si>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</si>
  <si>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</si>
  <si>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</si>
  <si>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</si>
  <si>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</si>
  <si>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</si>
  <si>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</si>
  <si>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</si>
  <si>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</si>
  <si>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</si>
  <si>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</si>
  <si>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</si>
  <si>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</si>
  <si>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</si>
  <si>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</si>
  <si>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</si>
  <si>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</si>
  <si>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</si>
  <si>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</si>
  <si>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</si>
  <si>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</si>
  <si>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</si>
  <si>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</si>
  <si>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</si>
  <si>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</si>
  <si>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</si>
  <si>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</si>
  <si>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</si>
  <si>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</si>
  <si>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</si>
  <si>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</si>
  <si>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</si>
  <si>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</si>
  <si>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</si>
  <si>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</si>
  <si>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</si>
  <si>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</si>
  <si>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</si>
  <si>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</si>
  <si>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</si>
  <si>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</si>
  <si>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</si>
  <si>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</si>
  <si>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</si>
  <si>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</si>
  <si>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</si>
  <si>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</si>
  <si>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</si>
  <si>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</si>
  <si>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</si>
  <si>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</si>
  <si>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</si>
  <si>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</si>
  <si>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</si>
  <si>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</si>
  <si>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</si>
  <si>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</si>
  <si>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</si>
  <si>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</si>
  <si>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</si>
  <si>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</si>
  <si>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</si>
  <si>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</si>
  <si>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</si>
  <si>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</si>
  <si>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</si>
  <si>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</si>
  <si>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</si>
  <si>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</si>
  <si>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</si>
  <si>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</si>
  <si>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</si>
  <si>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</si>
  <si>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</si>
  <si>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</si>
  <si>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</si>
  <si>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</si>
  <si>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</si>
  <si>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</si>
  <si>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</si>
  <si>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</si>
  <si>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</si>
  <si>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</si>
  <si>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</si>
  <si>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</si>
  <si>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</si>
  <si>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</si>
  <si>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</si>
  <si>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</si>
  <si>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</si>
  <si>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</si>
  <si>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</si>
  <si>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</si>
  <si>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</si>
  <si>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</si>
  <si>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</si>
  <si>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</si>
  <si>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</si>
  <si>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</si>
  <si>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</si>
  <si>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</si>
  <si>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</si>
  <si>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</si>
  <si>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</si>
  <si>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</si>
  <si>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</si>
  <si>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</si>
  <si>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</si>
  <si>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</si>
  <si>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</si>
  <si>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</si>
  <si>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</si>
  <si>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</si>
  <si>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</si>
  <si>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</si>
  <si>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</si>
  <si>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</si>
  <si>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</si>
  <si>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</si>
  <si>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</si>
  <si>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</si>
  <si>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</si>
  <si>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</si>
  <si>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</si>
  <si>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</si>
  <si>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</si>
  <si>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</si>
  <si>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</si>
  <si>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</si>
  <si>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</si>
  <si>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</si>
  <si>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</si>
  <si>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</si>
  <si>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</si>
  <si>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</si>
  <si>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</si>
  <si>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</si>
  <si>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</si>
  <si>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</si>
  <si>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</si>
  <si>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</si>
  <si>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</si>
  <si>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</si>
  <si>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</si>
  <si>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</si>
  <si>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</si>
  <si>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</si>
  <si>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</si>
  <si>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</si>
  <si>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</si>
  <si>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</si>
  <si>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</si>
  <si>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</si>
  <si>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</si>
  <si>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</si>
  <si>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</si>
  <si>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</si>
  <si>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</si>
  <si>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</si>
  <si>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</si>
  <si>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</si>
  <si>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</si>
  <si>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</si>
  <si>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</si>
  <si>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</si>
  <si>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</si>
  <si>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</si>
  <si>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</si>
  <si>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</si>
  <si>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</si>
  <si>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</si>
  <si>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</si>
  <si>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</si>
  <si>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</si>
  <si>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</si>
  <si>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</si>
  <si>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</si>
  <si>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</si>
  <si>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</si>
  <si>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</si>
  <si>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</si>
  <si>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</si>
  <si>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</si>
  <si>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</si>
  <si>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</si>
  <si>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</si>
  <si>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</si>
  <si>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</si>
  <si>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</si>
  <si>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</si>
  <si>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</si>
  <si>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</si>
  <si>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</si>
  <si>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</si>
  <si>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</si>
  <si>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</si>
  <si>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</si>
  <si>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</si>
  <si>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</si>
  <si>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</si>
  <si>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</si>
  <si>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</si>
  <si>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</si>
  <si>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</si>
  <si>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</si>
  <si>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</si>
  <si>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</si>
  <si>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</si>
  <si>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</si>
  <si>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</si>
  <si>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</si>
  <si>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</si>
  <si>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</si>
  <si>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</si>
  <si>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</si>
  <si>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</si>
  <si>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</si>
  <si>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</si>
  <si>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</si>
  <si>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</si>
  <si>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</si>
  <si>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</si>
  <si>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</si>
  <si>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</si>
  <si>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</si>
  <si>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</si>
  <si>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</si>
  <si>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</si>
  <si>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</si>
  <si>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</si>
  <si>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</si>
  <si>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</si>
  <si>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</si>
  <si>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</si>
  <si>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</si>
  <si>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</si>
  <si>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</si>
  <si>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</si>
  <si>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</si>
  <si>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</si>
  <si>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</si>
  <si>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</si>
  <si>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</si>
  <si>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</si>
  <si>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</si>
  <si>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</si>
  <si>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</si>
  <si>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</si>
  <si>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</si>
  <si>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</si>
  <si>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</si>
  <si>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</si>
  <si>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</si>
  <si>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</si>
  <si>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</si>
  <si>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</si>
  <si>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</si>
  <si>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</si>
  <si>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</si>
  <si>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</si>
  <si>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</si>
  <si>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</si>
  <si>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</si>
  <si>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</si>
  <si>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</si>
  <si>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</si>
  <si>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</si>
  <si>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</si>
  <si>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</si>
  <si>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</si>
  <si>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</si>
  <si>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</si>
  <si>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</si>
  <si>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</si>
  <si>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</si>
  <si>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</si>
  <si>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</si>
  <si>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</si>
  <si>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</si>
  <si>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</si>
  <si>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</si>
  <si>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</si>
  <si>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</si>
  <si>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</si>
  <si>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</si>
  <si>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</si>
  <si>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</si>
  <si>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</si>
  <si>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</si>
  <si>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</si>
  <si>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</si>
  <si>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</si>
  <si>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</si>
  <si>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</si>
  <si>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</si>
  <si>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</si>
  <si>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</si>
  <si>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</si>
  <si>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</si>
  <si>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</si>
  <si>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</si>
  <si>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</si>
  <si>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</si>
  <si>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</si>
  <si>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</si>
  <si>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</si>
  <si>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</si>
  <si>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</si>
  <si>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</si>
  <si>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</si>
  <si>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</si>
  <si>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</si>
  <si>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</si>
  <si>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</si>
  <si>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</si>
  <si>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</si>
  <si>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</si>
  <si>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</si>
  <si>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</si>
  <si>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</si>
  <si>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</si>
  <si>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</si>
  <si>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</si>
  <si>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</si>
  <si>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</si>
  <si>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</si>
  <si>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</si>
  <si>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</si>
  <si>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</si>
  <si>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</si>
  <si>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</si>
  <si>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</si>
  <si>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</si>
  <si>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</si>
  <si>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</si>
  <si>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</si>
  <si>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</si>
  <si>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</si>
  <si>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</si>
  <si>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</si>
  <si>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</si>
  <si>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</si>
  <si>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</si>
  <si>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</si>
  <si>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</si>
  <si>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</si>
  <si>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</si>
  <si>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</si>
  <si>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</si>
  <si>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</si>
  <si>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</si>
  <si>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</si>
  <si>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</si>
  <si>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</si>
  <si>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</si>
  <si>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</si>
  <si>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</si>
  <si>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</si>
  <si>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</si>
  <si>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</si>
  <si>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</si>
  <si>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</si>
  <si>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</si>
  <si>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</si>
  <si>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</si>
  <si>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</si>
  <si>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</si>
  <si>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</si>
  <si>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</si>
  <si>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</si>
  <si>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</si>
  <si>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</si>
  <si>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</si>
  <si>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</si>
  <si>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</si>
  <si>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</si>
  <si>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</si>
  <si>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</si>
  <si>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</si>
  <si>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</si>
  <si>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</si>
  <si>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</si>
  <si>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</si>
  <si>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</si>
  <si>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</si>
  <si>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</si>
  <si>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</si>
  <si>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</si>
  <si>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</si>
  <si>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</si>
  <si>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</si>
  <si>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</si>
  <si>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</si>
  <si>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</si>
  <si>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</si>
  <si>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</si>
  <si>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</si>
  <si>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</si>
  <si>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</si>
  <si>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</si>
  <si>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</si>
  <si>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</si>
  <si>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</si>
  <si>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</si>
  <si>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</si>
  <si>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</si>
  <si>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</si>
  <si>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</si>
  <si>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</si>
  <si>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</si>
  <si>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</si>
  <si>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</si>
  <si>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</si>
  <si>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</si>
  <si>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</si>
  <si>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</si>
  <si>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</si>
  <si>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</si>
  <si>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</si>
  <si>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</si>
  <si>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</si>
  <si>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</si>
  <si>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</si>
  <si>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</si>
  <si>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</si>
  <si>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</si>
  <si>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</si>
  <si>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</si>
  <si>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</si>
  <si>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</si>
  <si>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</si>
  <si>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</si>
  <si>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</si>
  <si>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</si>
  <si>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</si>
  <si>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</si>
  <si>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</si>
  <si>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</si>
  <si>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</si>
  <si>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</si>
  <si>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</si>
  <si>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</si>
  <si>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</si>
  <si>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</si>
  <si>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</si>
  <si>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</si>
  <si>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</si>
  <si>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</si>
  <si>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</si>
  <si>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</si>
  <si>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</si>
  <si>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</si>
  <si>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</si>
  <si>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</si>
  <si>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</si>
  <si>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</si>
  <si>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</si>
  <si>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</si>
  <si>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</si>
  <si>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</si>
  <si>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</si>
  <si>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</si>
  <si>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</si>
  <si>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</si>
  <si>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</si>
  <si>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</si>
  <si>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</si>
  <si>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</si>
  <si>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</si>
  <si>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</si>
  <si>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</si>
  <si>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</si>
  <si>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</si>
  <si>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</si>
  <si>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</si>
  <si>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</si>
  <si>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</si>
  <si>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</si>
  <si>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</si>
  <si>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</si>
  <si>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</si>
  <si>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</si>
  <si>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</si>
  <si>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</si>
  <si>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</si>
  <si>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</si>
  <si>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</si>
  <si>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</si>
  <si>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</si>
  <si>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</si>
  <si>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</si>
  <si>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</si>
  <si>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</si>
  <si>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</si>
  <si>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</si>
  <si>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</si>
  <si>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</si>
  <si>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</si>
  <si>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</si>
  <si>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</si>
  <si>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</si>
  <si>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</si>
  <si>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</si>
  <si>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</si>
  <si>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</si>
  <si>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</si>
  <si>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</si>
  <si>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</si>
  <si>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</si>
  <si>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</si>
  <si>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</si>
  <si>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</si>
  <si>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</si>
  <si>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</si>
  <si>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</si>
  <si>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</si>
  <si>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</si>
  <si>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</si>
  <si>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</si>
  <si>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</si>
  <si>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</si>
  <si>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</si>
  <si>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</si>
  <si>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</si>
  <si>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</si>
  <si>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</si>
  <si>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</si>
  <si>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</si>
  <si>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</si>
  <si>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</si>
  <si>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</si>
  <si>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</si>
  <si>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</si>
  <si>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</si>
  <si>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</si>
  <si>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</si>
  <si>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</si>
  <si>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</si>
  <si>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</si>
  <si>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</si>
  <si>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</si>
  <si>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</si>
  <si>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</si>
  <si>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</si>
  <si>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</si>
  <si>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</si>
  <si>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</si>
  <si>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</si>
  <si>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</si>
  <si>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</si>
  <si>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</si>
  <si>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</si>
  <si>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</si>
  <si>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</si>
  <si>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</si>
  <si>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</si>
  <si>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</si>
  <si>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</si>
  <si>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</si>
  <si>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</si>
  <si>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</si>
  <si>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</si>
  <si>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</si>
  <si>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</si>
  <si>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</si>
  <si>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</si>
  <si>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</si>
  <si>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</si>
  <si>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</si>
  <si>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</si>
  <si>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</si>
  <si>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</si>
  <si>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</si>
  <si>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</si>
  <si>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</si>
  <si>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</si>
  <si>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</si>
  <si>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</si>
  <si>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</si>
  <si>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</si>
  <si>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</si>
  <si>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</si>
  <si>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</si>
  <si>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</si>
  <si>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</si>
  <si>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</si>
  <si>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</si>
  <si>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</si>
  <si>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</si>
  <si>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</si>
  <si>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</si>
  <si>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</si>
  <si>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</si>
  <si>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</si>
  <si>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</si>
  <si>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</si>
  <si>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</si>
  <si>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</si>
  <si>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</si>
  <si>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</si>
  <si>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</si>
  <si>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</si>
  <si>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</si>
  <si>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</si>
  <si>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</si>
  <si>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</si>
  <si>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</si>
  <si>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</si>
  <si>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</si>
  <si>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</si>
  <si>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</si>
  <si>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</si>
  <si>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</si>
  <si>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</si>
  <si>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</si>
  <si>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</si>
  <si>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</si>
  <si>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</si>
  <si>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</si>
  <si>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</si>
  <si>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</si>
  <si>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</si>
  <si>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</si>
  <si>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</si>
  <si>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</si>
  <si>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</si>
  <si>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</si>
  <si>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</si>
  <si>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</si>
  <si>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</si>
  <si>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</si>
  <si>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</si>
  <si>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</si>
  <si>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</si>
  <si>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</si>
  <si>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</si>
  <si>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</si>
  <si>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</si>
  <si>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</si>
  <si>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</si>
  <si>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</si>
  <si>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</si>
  <si>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</si>
  <si>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</si>
  <si>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</si>
  <si>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</si>
  <si>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</si>
  <si>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</si>
  <si>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</si>
  <si>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</si>
  <si>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</si>
  <si>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</si>
  <si>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</si>
  <si>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</si>
  <si>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</si>
  <si>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</si>
  <si>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</si>
  <si>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</si>
  <si>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</si>
  <si>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</si>
  <si>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</si>
  <si>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</si>
  <si>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</si>
  <si>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</si>
  <si>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</si>
  <si>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</si>
  <si>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</si>
  <si>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</si>
  <si>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</si>
  <si>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</si>
  <si>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</si>
  <si>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</si>
  <si>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</si>
  <si>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</si>
  <si>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</si>
  <si>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</si>
  <si>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</si>
  <si>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</si>
  <si>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</si>
  <si>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</si>
  <si>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</si>
  <si>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</si>
  <si>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</si>
  <si>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</si>
  <si>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</si>
  <si>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</si>
  <si>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</si>
  <si>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</si>
  <si>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</si>
  <si>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</si>
  <si>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</si>
  <si>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</si>
  <si>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</si>
  <si>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</si>
  <si>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</si>
  <si>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</si>
  <si>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</si>
  <si>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</si>
  <si>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</si>
  <si>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</si>
  <si>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</si>
  <si>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</si>
  <si>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</si>
  <si>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</si>
  <si>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</si>
  <si>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</si>
  <si>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</si>
  <si>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</si>
  <si>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</si>
  <si>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</si>
  <si>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</si>
  <si>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</si>
  <si>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</si>
  <si>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</si>
  <si>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</si>
  <si>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</si>
  <si>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</si>
  <si>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</si>
  <si>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</si>
  <si>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</si>
  <si>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</si>
  <si>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</si>
  <si>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</si>
  <si>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</si>
  <si>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</si>
  <si>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</si>
  <si>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</si>
  <si>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</si>
  <si>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</si>
  <si>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</si>
  <si>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</si>
  <si>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</si>
  <si>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</si>
  <si>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</si>
  <si>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</si>
  <si>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</si>
  <si>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</si>
  <si>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</si>
  <si>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</si>
  <si>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</si>
  <si>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</si>
  <si>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</si>
  <si>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</si>
  <si>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</si>
  <si>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</si>
  <si>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</si>
  <si>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</si>
  <si>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</si>
  <si>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</si>
  <si>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</si>
  <si>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</si>
  <si>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</si>
  <si>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</si>
  <si>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</si>
  <si>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</si>
  <si>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</si>
  <si>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</si>
  <si>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</si>
  <si>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</si>
  <si>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</si>
  <si>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</si>
  <si>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</si>
  <si>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</si>
  <si>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</si>
  <si>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</si>
  <si>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</si>
  <si>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</si>
  <si>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</si>
  <si>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</si>
  <si>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</si>
  <si>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</si>
  <si>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</si>
  <si>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</si>
  <si>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</si>
  <si>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</si>
  <si>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</si>
  <si>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</si>
  <si>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</si>
  <si>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</si>
  <si>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</si>
  <si>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</si>
  <si>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</si>
  <si>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</si>
  <si>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</si>
  <si>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</si>
  <si>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</si>
  <si>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</si>
  <si>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</si>
  <si>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</si>
  <si>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</si>
  <si>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</si>
  <si>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</si>
  <si>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</si>
  <si>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</si>
  <si>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</si>
  <si>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</si>
  <si>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</si>
  <si>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</si>
  <si>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</si>
  <si>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</si>
  <si>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</si>
  <si>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</si>
  <si>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</si>
  <si>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</si>
  <si>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</si>
  <si>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</si>
  <si>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</si>
  <si>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</si>
  <si>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</si>
  <si>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</si>
  <si>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</si>
  <si>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</si>
  <si>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</si>
  <si>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</si>
  <si>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</si>
  <si>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</si>
  <si>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</si>
  <si>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</si>
  <si>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</si>
  <si>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</si>
  <si>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</si>
  <si>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</si>
  <si>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</si>
  <si>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</si>
  <si>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</si>
  <si>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</si>
  <si>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</si>
  <si>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</si>
  <si>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</si>
  <si>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</si>
  <si>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</si>
  <si>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</si>
  <si>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</si>
  <si>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</si>
  <si>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</si>
  <si>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</si>
  <si>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</si>
  <si>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</si>
  <si>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</si>
  <si>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</si>
  <si>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</si>
  <si>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</si>
  <si>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</si>
  <si>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</si>
  <si>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</si>
  <si>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</si>
  <si>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</si>
  <si>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</si>
  <si>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</si>
  <si>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</si>
  <si>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</si>
  <si>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</si>
  <si>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</si>
  <si>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</si>
  <si>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</si>
  <si>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</si>
  <si>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</si>
  <si>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</si>
  <si>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</si>
  <si>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</si>
  <si>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</si>
  <si>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</si>
  <si>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</si>
  <si>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</si>
  <si>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</si>
  <si>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</si>
  <si>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</si>
  <si>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</si>
  <si>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</si>
  <si>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</si>
  <si>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</si>
  <si>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</si>
  <si>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</si>
  <si>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</si>
  <si>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</si>
  <si>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</si>
  <si>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</si>
  <si>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</si>
  <si>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</si>
  <si>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</si>
  <si>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</si>
  <si>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</si>
  <si>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</si>
  <si>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</si>
  <si>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</si>
  <si>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</si>
  <si>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</si>
  <si>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</si>
  <si>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</si>
  <si>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</si>
  <si>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</si>
  <si>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</si>
  <si>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</si>
  <si>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</si>
  <si>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</si>
  <si>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</si>
  <si>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</si>
  <si>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</si>
  <si>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</si>
  <si>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</si>
  <si>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</si>
  <si>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</si>
  <si>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</si>
  <si>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</si>
  <si>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</si>
  <si>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</si>
  <si>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</si>
  <si>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</si>
  <si>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</si>
  <si>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</si>
  <si>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</si>
  <si>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</si>
  <si>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</si>
  <si>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</si>
  <si>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</si>
  <si>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</si>
  <si>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</si>
  <si>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</si>
  <si>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</si>
  <si>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</si>
  <si>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</si>
  <si>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</si>
  <si>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</si>
  <si>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</si>
  <si>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</si>
  <si>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</si>
  <si>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</si>
  <si>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</si>
  <si>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</si>
  <si>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</si>
  <si>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</si>
  <si>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</si>
  <si>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</si>
  <si>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</si>
  <si>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</si>
  <si>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</si>
  <si>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</si>
  <si>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</si>
  <si>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</si>
  <si>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</si>
  <si>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</si>
  <si>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</si>
  <si>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</si>
  <si>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</si>
  <si>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</si>
  <si>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</si>
  <si>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</si>
  <si>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</si>
  <si>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</si>
  <si>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</si>
  <si>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</si>
  <si>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</si>
  <si>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</si>
  <si>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</si>
  <si>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</si>
  <si>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</si>
  <si>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</si>
  <si>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</si>
  <si>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</si>
  <si>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</si>
  <si>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</si>
  <si>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</si>
  <si>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</si>
  <si>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</si>
  <si>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</si>
  <si>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</si>
  <si>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</si>
  <si>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</si>
  <si>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</si>
  <si>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</si>
  <si>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</si>
  <si>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</si>
  <si>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</si>
  <si>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</si>
  <si>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</si>
  <si>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</si>
  <si>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</si>
  <si>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</si>
  <si>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</si>
  <si>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</si>
  <si>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</si>
  <si>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</si>
  <si>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</si>
  <si>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</si>
  <si>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</si>
  <si>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</si>
  <si>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</si>
  <si>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</si>
  <si>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</si>
  <si>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</si>
  <si>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</si>
  <si>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</si>
  <si>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</si>
  <si>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</si>
  <si>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</si>
  <si>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</si>
  <si>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</si>
  <si>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</si>
  <si>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</si>
  <si>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</si>
  <si>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</si>
  <si>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</si>
  <si>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</si>
  <si>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</si>
  <si>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</si>
  <si>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</si>
  <si>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</si>
  <si>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</si>
  <si>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</si>
  <si>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</si>
  <si>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</si>
  <si>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</si>
  <si>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</si>
  <si>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</si>
  <si>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</si>
  <si>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</si>
  <si>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</si>
  <si>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</si>
  <si>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</si>
  <si>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</si>
  <si>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</si>
  <si>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</si>
  <si>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</si>
  <si>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</si>
  <si>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</si>
  <si>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</si>
  <si>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</si>
  <si>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</si>
  <si>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</si>
  <si>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</si>
  <si>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</si>
  <si>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</si>
  <si>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</si>
  <si>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</si>
  <si>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</si>
  <si>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</si>
  <si>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</si>
  <si>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</si>
  <si>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</si>
  <si>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</si>
  <si>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</si>
  <si>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</si>
  <si>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</si>
  <si>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</si>
  <si>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</si>
  <si>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</si>
  <si>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</si>
  <si>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</si>
  <si>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</si>
  <si>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</si>
  <si>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</si>
  <si>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</si>
  <si>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</si>
  <si>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</si>
  <si>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</si>
  <si>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</si>
  <si>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</si>
  <si>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</si>
  <si>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</si>
  <si>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</si>
  <si>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</si>
  <si>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</si>
  <si>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</si>
  <si>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</si>
  <si>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</si>
  <si>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</si>
  <si>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</si>
  <si>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</si>
  <si>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</si>
  <si>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</si>
  <si>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</si>
  <si>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</si>
  <si>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</si>
  <si>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</si>
  <si>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</si>
  <si>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</si>
  <si>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</si>
  <si>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</si>
  <si>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</si>
  <si>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</si>
  <si>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</si>
  <si>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</si>
  <si>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</si>
  <si>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</si>
  <si>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</si>
  <si>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</si>
  <si>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</si>
  <si>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</si>
  <si>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</si>
  <si>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</si>
  <si>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</si>
  <si>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</si>
  <si>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</si>
  <si>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</si>
  <si>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</si>
  <si>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</si>
  <si>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</si>
  <si>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</si>
  <si>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</si>
  <si>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</si>
  <si>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</si>
  <si>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</si>
  <si>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</si>
  <si>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</si>
  <si>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</si>
  <si>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</si>
  <si>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</si>
  <si>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</si>
  <si>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</si>
  <si>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</si>
  <si>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</si>
  <si>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</si>
  <si>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</si>
  <si>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</si>
  <si>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</si>
  <si>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</si>
  <si>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</si>
  <si>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</si>
  <si>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</si>
  <si>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</si>
  <si>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</si>
  <si>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</si>
  <si>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</si>
  <si>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</si>
  <si>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</si>
  <si>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</si>
  <si>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</si>
  <si>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</si>
  <si>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</si>
  <si>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</si>
  <si>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</si>
  <si>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</si>
  <si>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</si>
  <si>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</si>
  <si>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</si>
  <si>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</si>
  <si>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</si>
  <si>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</si>
  <si>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</si>
  <si>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</si>
  <si>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</si>
  <si>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</si>
  <si>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</si>
  <si>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</si>
  <si>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</si>
  <si>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</si>
  <si>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</si>
  <si>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</si>
  <si>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</si>
  <si>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</si>
  <si>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</si>
  <si>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</si>
  <si>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</si>
  <si>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</si>
  <si>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</si>
  <si>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</si>
  <si>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</si>
  <si>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</si>
  <si>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</si>
  <si>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</si>
  <si>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</si>
  <si>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</si>
  <si>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</si>
  <si>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</si>
  <si>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</si>
  <si>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</si>
  <si>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</si>
  <si>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</si>
  <si>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</si>
  <si>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</si>
  <si>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</si>
  <si>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</si>
  <si>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</si>
  <si>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</si>
  <si>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</si>
  <si>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</si>
  <si>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</si>
  <si>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</si>
  <si>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</si>
  <si>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</si>
  <si>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</si>
  <si>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</si>
  <si>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</si>
  <si>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</si>
  <si>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</si>
  <si>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</si>
  <si>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</si>
  <si>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</si>
  <si>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</si>
  <si>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</si>
  <si>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</si>
  <si>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</si>
  <si>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</si>
  <si>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</si>
  <si>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</si>
  <si>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</si>
  <si>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</si>
  <si>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</si>
  <si>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</si>
  <si>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</si>
  <si>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</si>
  <si>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</si>
  <si>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</si>
  <si>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</si>
  <si>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</si>
  <si>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</si>
  <si>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</si>
  <si>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</si>
  <si>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</si>
  <si>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</si>
  <si>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</si>
  <si>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</si>
  <si>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</si>
  <si>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</si>
  <si>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</si>
  <si>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</si>
  <si>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</si>
  <si>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</si>
  <si>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</si>
  <si>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</si>
  <si>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</si>
  <si>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</si>
  <si>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</si>
  <si>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</si>
  <si>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</si>
  <si>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</si>
  <si>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</si>
  <si>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</si>
  <si>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</si>
  <si>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</si>
  <si>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</si>
  <si>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</si>
  <si>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</si>
  <si>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</si>
  <si>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</si>
  <si>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</si>
  <si>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</si>
  <si>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</si>
  <si>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</si>
  <si>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</si>
  <si>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</si>
  <si>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</si>
  <si>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</si>
  <si>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</si>
  <si>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</si>
  <si>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</si>
  <si>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</si>
  <si>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</si>
  <si>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</si>
  <si>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</si>
  <si>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</si>
  <si>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</si>
  <si>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</si>
  <si>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</si>
  <si>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</si>
  <si>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</si>
  <si>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</si>
  <si>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</si>
  <si>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</si>
  <si>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</si>
  <si>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</si>
  <si>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</si>
  <si>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</si>
  <si>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</si>
  <si>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</si>
  <si>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</si>
  <si>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</si>
  <si>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</si>
  <si>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</si>
  <si>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</si>
  <si>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</si>
  <si>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</si>
  <si>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</si>
  <si>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</si>
  <si>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</si>
  <si>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</si>
  <si>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</si>
  <si>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</si>
  <si>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</si>
  <si>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</si>
  <si>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</si>
  <si>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</si>
  <si>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</si>
  <si>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</si>
  <si>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</si>
  <si>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</si>
  <si>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</si>
  <si>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</si>
  <si>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</si>
  <si>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</si>
  <si>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</si>
  <si>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</si>
  <si>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</si>
  <si>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</si>
  <si>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</si>
  <si>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</si>
  <si>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</si>
  <si>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</si>
  <si>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</si>
  <si>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</si>
  <si>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</si>
  <si>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</si>
  <si>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</si>
  <si>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</si>
  <si>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</si>
  <si>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</si>
  <si>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</si>
  <si>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</si>
  <si>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</si>
  <si>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</si>
  <si>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</si>
  <si>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</si>
  <si>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</si>
  <si>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</si>
  <si>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</si>
  <si>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</si>
  <si>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</si>
  <si>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</si>
  <si>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</si>
  <si>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</si>
  <si>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</si>
  <si>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</si>
  <si>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</si>
  <si>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</si>
  <si>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</si>
  <si>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</si>
  <si>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</si>
  <si>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</si>
  <si>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</si>
  <si>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</si>
  <si>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</si>
  <si>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</si>
  <si>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</si>
  <si>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</si>
  <si>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</si>
  <si>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</si>
  <si>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</si>
  <si>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</si>
  <si>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</si>
  <si>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</si>
  <si>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</si>
  <si>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</si>
  <si>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</si>
  <si>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</si>
  <si>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</si>
  <si>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</si>
  <si>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</si>
  <si>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</si>
  <si>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</si>
  <si>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</si>
  <si>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</si>
  <si>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</si>
  <si>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</si>
  <si>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</si>
  <si>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</si>
  <si>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</si>
  <si>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</si>
  <si>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</si>
  <si>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</si>
  <si>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</si>
  <si>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</si>
  <si>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</si>
  <si>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</si>
  <si>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</si>
  <si>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</si>
  <si>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</si>
  <si>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</si>
  <si>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</si>
  <si>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</si>
  <si>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</si>
  <si>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</si>
  <si>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</si>
  <si>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</si>
  <si>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</si>
  <si>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</si>
  <si>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</si>
  <si>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</si>
  <si>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</si>
  <si>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</si>
  <si>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</si>
  <si>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</si>
  <si>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</si>
  <si>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</si>
  <si>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</si>
  <si>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</si>
  <si>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</si>
  <si>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</si>
  <si>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</si>
  <si>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</si>
  <si>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</si>
  <si>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</si>
  <si>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</si>
  <si>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</si>
  <si>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</si>
  <si>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</si>
  <si>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</si>
  <si>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</si>
  <si>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</si>
  <si>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</si>
  <si>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</si>
  <si>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</si>
  <si>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</si>
  <si>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</si>
  <si>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</si>
  <si>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</si>
  <si>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</si>
  <si>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</si>
  <si>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</si>
  <si>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</si>
  <si>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</si>
  <si>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</si>
  <si>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</si>
  <si>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</si>
  <si>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</si>
  <si>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</si>
  <si>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</si>
  <si>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</si>
  <si>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</si>
  <si>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</si>
  <si>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</si>
  <si>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</si>
  <si>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</si>
  <si>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</si>
  <si>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</si>
  <si>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</si>
  <si>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</si>
  <si>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</si>
  <si>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</si>
  <si>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</si>
  <si>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</si>
  <si>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</si>
  <si>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</si>
  <si>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</si>
  <si>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</si>
  <si>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</si>
  <si>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</si>
  <si>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</si>
  <si>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</si>
  <si>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</si>
  <si>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</si>
  <si>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</si>
  <si>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</si>
  <si>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</si>
  <si>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</si>
  <si>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</si>
  <si>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</si>
  <si>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</si>
  <si>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</si>
  <si>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</si>
  <si>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</si>
  <si>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</si>
  <si>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</si>
  <si>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</si>
  <si>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</si>
  <si>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</si>
  <si>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</si>
  <si>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</si>
  <si>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</si>
  <si>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</si>
  <si>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</si>
  <si>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</si>
  <si>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</si>
  <si>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</si>
  <si>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</si>
  <si>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</si>
  <si>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</si>
  <si>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</si>
  <si>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</si>
  <si>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</si>
  <si>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</si>
  <si>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</si>
  <si>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</si>
  <si>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</si>
  <si>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</si>
  <si>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</si>
  <si>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</si>
  <si>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</si>
  <si>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</si>
  <si>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</si>
  <si>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</si>
  <si>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</si>
  <si>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</si>
  <si>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</si>
  <si>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</si>
  <si>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</si>
  <si>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</si>
  <si>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</si>
  <si>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</si>
  <si>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</si>
  <si>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</si>
  <si>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</si>
  <si>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</si>
  <si>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</si>
  <si>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</si>
  <si>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</si>
  <si>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</si>
  <si>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</si>
  <si>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</si>
  <si>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</si>
  <si>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</si>
  <si>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</si>
  <si>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</si>
  <si>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</si>
  <si>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</si>
  <si>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</si>
  <si>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</si>
  <si>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</si>
  <si>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</si>
  <si>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</si>
  <si>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</si>
  <si>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</si>
  <si>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</si>
  <si>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</si>
  <si>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</si>
  <si>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</si>
  <si>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</si>
  <si>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</si>
  <si>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</si>
  <si>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</si>
  <si>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</si>
  <si>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</si>
  <si>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</si>
  <si>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</si>
  <si>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</si>
  <si>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</si>
  <si>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</si>
  <si>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</si>
  <si>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</si>
  <si>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</si>
  <si>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</si>
  <si>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</si>
  <si>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</si>
  <si>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</si>
  <si>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</si>
  <si>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</si>
  <si>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</si>
  <si>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</si>
  <si>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</si>
  <si>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</si>
  <si>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</si>
  <si>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</si>
  <si>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</si>
  <si>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</si>
  <si>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</si>
  <si>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</si>
  <si>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</si>
  <si>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</si>
  <si>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</si>
  <si>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</si>
  <si>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</si>
  <si>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</si>
  <si>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</si>
  <si>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</si>
  <si>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</si>
  <si>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</si>
  <si>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</si>
  <si>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</si>
  <si>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</si>
  <si>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</si>
  <si>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</si>
  <si>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</si>
  <si>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</si>
  <si>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</si>
  <si>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</si>
  <si>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</si>
  <si>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</si>
  <si>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</si>
  <si>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</si>
  <si>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</si>
  <si>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</si>
  <si>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</si>
  <si>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</si>
  <si>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</si>
  <si>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</si>
  <si>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</si>
  <si>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</si>
  <si>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</si>
  <si>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</si>
  <si>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</si>
  <si>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</si>
  <si>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</si>
  <si>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</si>
  <si>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</si>
  <si>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</si>
  <si>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</si>
  <si>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</si>
  <si>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</si>
  <si>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</si>
  <si>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</si>
  <si>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</si>
  <si>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</si>
  <si>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</si>
  <si>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</si>
  <si>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</si>
  <si>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</si>
  <si>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</si>
  <si>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</si>
  <si>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</si>
  <si>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</si>
  <si>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</si>
  <si>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</si>
  <si>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</si>
  <si>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</si>
  <si>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</si>
  <si>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</si>
  <si>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</si>
  <si>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</si>
  <si>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</si>
  <si>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</si>
  <si>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</si>
  <si>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</si>
  <si>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</si>
  <si>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</si>
  <si>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</si>
  <si>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</si>
  <si>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</si>
  <si>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</si>
  <si>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</si>
  <si>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</si>
  <si>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</si>
  <si>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</si>
  <si>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</si>
  <si>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</si>
  <si>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</si>
  <si>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</si>
  <si>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</si>
  <si>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</si>
  <si>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</si>
  <si>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</si>
  <si>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</si>
  <si>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</si>
  <si>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</si>
  <si>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</si>
  <si>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</si>
  <si>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</si>
  <si>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</si>
  <si>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</si>
  <si>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</si>
  <si>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</si>
  <si>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</si>
  <si>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</si>
  <si>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</si>
  <si>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</si>
  <si>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</si>
  <si>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</si>
  <si>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</si>
  <si>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</si>
  <si>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</si>
  <si>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</si>
  <si>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</si>
  <si>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</si>
  <si>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</si>
  <si>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</si>
  <si>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</si>
  <si>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</si>
  <si>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</si>
  <si>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</si>
  <si>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</si>
  <si>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</si>
  <si>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</si>
  <si>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</si>
  <si>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</si>
  <si>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</si>
  <si>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</si>
  <si>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</si>
  <si>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</si>
  <si>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</si>
  <si>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</si>
  <si>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</si>
  <si>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</si>
  <si>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</si>
  <si>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</si>
  <si>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</si>
  <si>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</si>
  <si>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</si>
  <si>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</si>
  <si>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</si>
  <si>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</si>
  <si>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</si>
  <si>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</si>
  <si>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</si>
  <si>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</si>
  <si>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</si>
  <si>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</si>
  <si>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</si>
  <si>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</si>
  <si>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</si>
  <si>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</si>
  <si>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</si>
  <si>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</si>
  <si>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</si>
  <si>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</si>
  <si>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</si>
  <si>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</si>
  <si>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</si>
  <si>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</si>
  <si>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</si>
  <si>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</si>
  <si>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</si>
  <si>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</si>
  <si>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</si>
  <si>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</si>
  <si>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</si>
  <si>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</si>
  <si>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</si>
  <si>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</si>
  <si>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</si>
  <si>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</si>
  <si>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</si>
  <si>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</si>
  <si>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</si>
  <si>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</si>
  <si>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</si>
  <si>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</si>
  <si>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</si>
  <si>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</si>
  <si>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</si>
  <si>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</si>
  <si>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</si>
  <si>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</si>
  <si>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</si>
  <si>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</si>
  <si>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</si>
  <si>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</si>
  <si>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</si>
  <si>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</si>
  <si>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</si>
  <si>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</si>
  <si>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</si>
  <si>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</si>
  <si>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</si>
  <si>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</si>
  <si>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</si>
  <si>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</si>
  <si>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</si>
  <si>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</si>
  <si>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</si>
  <si>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</si>
  <si>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</si>
  <si>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</si>
  <si>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</si>
  <si>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</si>
  <si>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</si>
  <si>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</si>
  <si>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</si>
  <si>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</si>
  <si>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</si>
  <si>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</si>
  <si>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</si>
  <si>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</si>
  <si>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</si>
  <si>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</si>
  <si>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</si>
  <si>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</si>
  <si>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</si>
  <si>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</si>
  <si>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</si>
  <si>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</si>
  <si>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</si>
  <si>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</si>
  <si>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</si>
  <si>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</si>
  <si>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</si>
  <si>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</si>
  <si>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</si>
  <si>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</si>
  <si>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</si>
  <si>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</si>
  <si>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</si>
  <si>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</si>
  <si>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</si>
  <si>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</si>
  <si>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</si>
  <si>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</si>
  <si>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</si>
  <si>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</si>
  <si>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</si>
  <si>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</si>
  <si>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</si>
  <si>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</si>
  <si>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</si>
  <si>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</si>
  <si>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</si>
  <si>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</si>
  <si>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</si>
  <si>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</si>
  <si>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</si>
  <si>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</si>
  <si>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</si>
  <si>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</si>
  <si>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</si>
  <si>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</si>
  <si>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</si>
  <si>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</si>
  <si>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</si>
  <si>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</si>
  <si>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</si>
  <si>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</si>
  <si>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</si>
  <si>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</si>
  <si>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</si>
  <si>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</si>
  <si>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</si>
  <si>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</si>
  <si>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</si>
  <si>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</si>
  <si>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</si>
  <si>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</si>
  <si>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</si>
  <si>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</si>
  <si>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</si>
  <si>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</si>
  <si>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</si>
  <si>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</si>
  <si>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</si>
  <si>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</si>
  <si>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</si>
  <si>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</si>
  <si>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</si>
  <si>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</si>
  <si>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</si>
  <si>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</si>
  <si>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</si>
  <si>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</si>
  <si>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</si>
  <si>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</si>
  <si>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</si>
  <si>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</si>
  <si>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</si>
  <si>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</si>
  <si>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</si>
  <si>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</si>
  <si>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</si>
  <si>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</si>
  <si>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</si>
  <si>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</si>
  <si>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</si>
  <si>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</si>
  <si>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</si>
  <si>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</si>
  <si>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</si>
  <si>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</si>
  <si>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</si>
  <si>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</si>
  <si>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</si>
  <si>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</si>
  <si>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</si>
  <si>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</si>
  <si>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</si>
  <si>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</si>
  <si>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</si>
  <si>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</si>
  <si>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</si>
  <si>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</si>
  <si>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</si>
  <si>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</si>
  <si>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</si>
  <si>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</si>
  <si>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</si>
  <si>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</si>
  <si>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</si>
  <si>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</si>
  <si>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</si>
  <si>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</si>
  <si>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</si>
  <si>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</si>
  <si>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</si>
  <si>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</si>
  <si>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</si>
  <si>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</si>
  <si>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</si>
  <si>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</si>
  <si>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</si>
  <si>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</si>
  <si>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</si>
  <si>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</si>
  <si>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</si>
  <si>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</si>
  <si>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</si>
  <si>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</si>
  <si>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</si>
  <si>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</si>
  <si>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</si>
  <si>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</si>
  <si>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</si>
  <si>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</si>
  <si>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</si>
  <si>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</si>
  <si>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</si>
  <si>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</si>
  <si>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</si>
  <si>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</si>
  <si>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</si>
  <si>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</si>
  <si>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</si>
  <si>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</si>
  <si>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</si>
  <si>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</si>
  <si>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</si>
  <si>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</si>
  <si>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</si>
  <si>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</si>
  <si>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</si>
  <si>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</si>
  <si>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</si>
  <si>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</si>
  <si>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</si>
  <si>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</si>
  <si>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</si>
  <si>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</si>
  <si>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</si>
  <si>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</si>
  <si>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</si>
  <si>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</si>
  <si>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</si>
  <si>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</si>
  <si>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</si>
  <si>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</si>
  <si>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</si>
  <si>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</si>
  <si>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</si>
  <si>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</si>
  <si>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</si>
  <si>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</si>
  <si>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</si>
  <si>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</si>
  <si>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</si>
  <si>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</si>
  <si>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</si>
  <si>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</si>
  <si>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</si>
  <si>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</si>
  <si>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</si>
  <si>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</si>
  <si>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</si>
  <si>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</si>
  <si>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</si>
  <si>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</si>
  <si>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</si>
  <si>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</si>
  <si>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</si>
  <si>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</si>
  <si>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</si>
  <si>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</si>
  <si>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</si>
  <si>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</si>
  <si>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</si>
  <si>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</si>
  <si>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</si>
  <si>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</si>
  <si>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</si>
  <si>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</si>
  <si>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</si>
  <si>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</si>
  <si>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</si>
  <si>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</si>
  <si>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</si>
  <si>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</si>
  <si>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</si>
  <si>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</si>
  <si>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</si>
  <si>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</si>
  <si>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</si>
  <si>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</si>
  <si>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</si>
  <si>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</si>
  <si>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</si>
  <si>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</si>
  <si>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</si>
  <si>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</si>
  <si>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</si>
  <si>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</si>
  <si>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</si>
  <si>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</si>
  <si>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</si>
  <si>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</si>
  <si>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</si>
  <si>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</si>
  <si>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</si>
  <si>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</si>
  <si>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</si>
  <si>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</si>
  <si>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</si>
  <si>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</si>
  <si>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</si>
  <si>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</si>
  <si>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</si>
  <si>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</si>
  <si>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</si>
  <si>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</si>
  <si>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</si>
  <si>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</si>
  <si>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</si>
  <si>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</si>
  <si>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</si>
  <si>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</si>
  <si>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</si>
  <si>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</si>
  <si>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</si>
  <si>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</si>
  <si>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</si>
  <si>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</si>
  <si>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</si>
  <si>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</si>
  <si>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</si>
  <si>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</si>
  <si>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</si>
  <si>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</si>
  <si>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</si>
  <si>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</si>
  <si>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</si>
  <si>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</si>
  <si>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</si>
  <si>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</si>
  <si>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</si>
  <si>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</si>
  <si>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</si>
  <si>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</si>
  <si>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</si>
  <si>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</si>
  <si>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</si>
  <si>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</si>
  <si>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</si>
  <si>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</si>
  <si>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</si>
  <si>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</si>
  <si>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</si>
  <si>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</si>
  <si>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</si>
  <si>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</si>
  <si>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</si>
  <si>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</si>
  <si>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</si>
  <si>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</si>
  <si>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</si>
  <si>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</si>
  <si>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</si>
  <si>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</si>
  <si>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</si>
  <si>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</si>
  <si>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</si>
  <si>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</si>
  <si>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</si>
  <si>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</si>
  <si>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</si>
  <si>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</si>
  <si>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</si>
  <si>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</si>
  <si>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</si>
  <si>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</si>
  <si>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</si>
  <si>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</si>
  <si>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</si>
  <si>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</si>
  <si>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</si>
  <si>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</si>
  <si>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</si>
  <si>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</si>
  <si>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</si>
  <si>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</si>
  <si>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</si>
  <si>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</si>
  <si>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</si>
  <si>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</si>
  <si>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</si>
  <si>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</si>
  <si>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</si>
  <si>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</si>
  <si>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</si>
  <si>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</si>
  <si>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</si>
  <si>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</si>
  <si>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</si>
  <si>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</si>
  <si>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</si>
  <si>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</si>
  <si>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</si>
  <si>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</si>
  <si>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</si>
  <si>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</si>
  <si>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</si>
  <si>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</si>
  <si>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</si>
  <si>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</si>
  <si>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</si>
  <si>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</si>
  <si>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</si>
  <si>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</si>
  <si>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</si>
  <si>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</si>
  <si>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</si>
  <si>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</si>
  <si>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</si>
  <si>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</si>
  <si>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</si>
  <si>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</si>
  <si>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</si>
  <si>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</si>
  <si>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</si>
  <si>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</si>
  <si>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</si>
  <si>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</si>
  <si>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</si>
  <si>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</si>
  <si>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</si>
  <si>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</si>
  <si>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</si>
  <si>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</si>
  <si>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</si>
  <si>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</si>
  <si>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</si>
  <si>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</si>
  <si>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</si>
  <si>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</si>
  <si>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</si>
  <si>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</si>
  <si>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</si>
  <si>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</si>
  <si>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</si>
  <si>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</si>
  <si>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</si>
  <si>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</si>
  <si>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</si>
  <si>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</si>
  <si>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</si>
  <si>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</si>
  <si>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</si>
  <si>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</si>
  <si>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</si>
  <si>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</si>
  <si>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</si>
  <si>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</si>
  <si>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</si>
  <si>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</si>
  <si>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</si>
  <si>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</si>
  <si>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</si>
  <si>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</si>
  <si>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</si>
  <si>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</si>
  <si>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</si>
  <si>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</si>
  <si>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</si>
  <si>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</si>
  <si>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</si>
  <si>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</si>
  <si>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</si>
  <si>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</si>
  <si>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</si>
  <si>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</si>
  <si>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</si>
  <si>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</si>
  <si>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</si>
  <si>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</si>
  <si>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</si>
  <si>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</si>
  <si>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</si>
  <si>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</si>
  <si>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</si>
  <si>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</si>
  <si>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</si>
  <si>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</si>
  <si>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</si>
  <si>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</si>
  <si>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</si>
  <si>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</si>
  <si>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</si>
  <si>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</si>
  <si>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</si>
  <si>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</si>
  <si>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</si>
  <si>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</si>
  <si>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</si>
  <si>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</si>
  <si>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</si>
  <si>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</si>
  <si>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</si>
  <si>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</si>
  <si>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</si>
  <si>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</si>
  <si>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</si>
  <si>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</si>
  <si>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</si>
  <si>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</si>
  <si>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</si>
  <si>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</si>
  <si>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</si>
  <si>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</si>
  <si>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</si>
  <si>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</si>
  <si>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</si>
  <si>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</si>
  <si>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</si>
  <si>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</si>
  <si>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</si>
  <si>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</si>
  <si>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</si>
  <si>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</si>
  <si>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</si>
  <si>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</si>
  <si>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</si>
  <si>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</si>
  <si>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</si>
  <si>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</si>
  <si>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</si>
  <si>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</si>
  <si>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</si>
  <si>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</si>
  <si>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</si>
  <si>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</si>
  <si>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</si>
  <si>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</si>
  <si>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</si>
  <si>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</si>
  <si>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</si>
  <si>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</si>
  <si>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</si>
  <si>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</si>
  <si>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</si>
  <si>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</si>
  <si>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</si>
  <si>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</si>
  <si>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</si>
  <si>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</si>
  <si>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</si>
  <si>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</si>
  <si>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</si>
  <si>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</si>
  <si>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</si>
  <si>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</si>
  <si>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</si>
  <si>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</si>
  <si>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</si>
  <si>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</si>
  <si>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</si>
  <si>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</si>
  <si>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</si>
  <si>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</si>
  <si>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</si>
  <si>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PCM-20251122-00000321</t>
  </si>
  <si>
    <t xml:space="preserve">Restored by PG </t>
  </si>
  <si>
    <t xml:space="preserve"> PCM-20250215-00000830 </t>
  </si>
  <si>
    <t>LTE site still down and  site located in aramco area access issue need special permission</t>
  </si>
  <si>
    <t>NO PCM</t>
  </si>
  <si>
    <t>access for site during apartment of owner and now door close as per haris access after 10 am</t>
  </si>
  <si>
    <t>100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</si>
  <si>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</si>
  <si>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</si>
  <si>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</si>
  <si>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</si>
  <si>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</si>
  <si>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</si>
  <si>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</si>
  <si>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</si>
  <si>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</si>
  <si>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</si>
  <si>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PCM-20251121-00000939</t>
  </si>
  <si>
    <t>EM Team reached the site and found SCECO Disconnected due to billing issue</t>
  </si>
  <si>
    <t>PCM-20251122-00000538</t>
  </si>
  <si>
    <t xml:space="preserve">ETA 70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</si>
</sst>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20" fillId="0" borderId="9" xfId="0" applyFont="1" applyBorder="1" applyAlignment="1">
      <alignment horizontal="center" vertical="center"/>
    </xf>
    <xf numFmtId="165" fontId="20" fillId="0" borderId="9" xfId="0" applyNumberFormat="1" applyFont="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7" totalsRowShown="0" headerRowDxfId="174" dataDxfId="173" headerRowBorderDxfId="171" tableBorderDxfId="172" totalsRowBorderDxfId="170">
  <autoFilter ref="A1:L4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0" totalsRowShown="0" headerRowDxfId="157" dataDxfId="156" headerRowBorderDxfId="154" tableBorderDxfId="155" totalsRowBorderDxfId="153">
  <autoFilter ref="A1:CJ16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9" totalsRowShown="0" headerRowDxfId="64" dataDxfId="63" headerRowBorderDxfId="61" tableBorderDxfId="62">
  <autoFilter ref="A1:L96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4" totalsRowShown="0" headerRowDxfId="48" dataDxfId="47" headerRowBorderDxfId="45" tableBorderDxfId="46" totalsRowBorderDxfId="44">
  <autoFilter ref="A1:L44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98" totalsRowShown="0" headerRowDxfId="31" dataDxfId="30" headerRowBorderDxfId="28" tableBorderDxfId="29">
  <autoFilter ref="A1:L9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9" totalsRowShown="0" headerRowDxfId="15" dataDxfId="14" headerRowBorderDxfId="12" tableBorderDxfId="13">
  <autoFilter ref="A1:L1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7"/>
  <sheetViews>
    <sheetView workbookViewId="0">
      <selection activeCell="D5" sqref="D5"/>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320.47671944444301</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133"/>
      <c r="E3" s="142"/>
      <c r="F3" s="143"/>
      <c r="G3" s="144">
        <f ca="1">IFERROR(NOW()-F3,"-")</f>
        <v>45983.425145370369</v>
      </c>
      <c r="H3" s="143"/>
      <c r="I3" s="141" t="str">
        <f>IFERROR(VLOOKUP(D3,DB!A:F,6,0),"")</f>
        <v/>
      </c>
      <c r="J3" s="141" t="str">
        <f>IFERROR(VLOOKUP(D3,DB!A:G,7,0),"")</f>
        <v/>
      </c>
      <c r="K3" s="145"/>
      <c r="L3" s="146" t="str">
        <f>IFERROR(VLOOKUP(D3,DB!A:I,9,0),"")</f>
        <v/>
      </c>
    </row>
    <row r="4" spans="1:15" ht="15" customHeight="1">
      <c r="A4" s="140"/>
      <c r="B4" s="141" t="str">
        <f>IFERROR(VLOOKUP(D4,DB!A:K,11,0),"")</f>
        <v/>
      </c>
      <c r="C4" s="141"/>
      <c r="D4" s="133"/>
      <c r="E4" s="142"/>
      <c r="F4" s="143"/>
      <c r="G4" s="144">
        <f ca="1">IFERROR(NOW()-F4,"-")</f>
        <v>45983.425145370369</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45983.425145370369</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45983.425145370369</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45983.425145370369</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45983.425145370369</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45983.425145370369</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45983.425145370369</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45983.425145370369</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45983.425145370369</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45983.425145370369</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45983.425145370369</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45983.425145370369</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45983.425145370369</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45983.425145370369</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45983.425145370369</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45983.425145370369</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45983.425145370369</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45983.425145370369</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45983.425145370369</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45983.425145370369</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45983.425145370369</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45983.425145370369</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45983.425145370369</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45983.425145370369</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45983.425145370369</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45983.425145370369</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45983.425145370369</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45983.425145370369</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45983.425145370369</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45983.425145370369</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45983.425145370369</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45983.425145370369</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45983.425145370369</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45983.425145370369</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45983.425145370369</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45983.425145370369</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45983.425145370369</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45983.425145370369</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45983.425145370369</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45983.425145370369</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45983.425145370369</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45983.425145370369</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45983.425145370369</v>
      </c>
      <c r="H46" s="143"/>
      <c r="I46" s="141" t="str">
        <f>IFERROR(VLOOKUP(D46,DB!A:F,6,0),"")</f>
        <v/>
      </c>
      <c r="J46" s="141" t="str">
        <f>IFERROR(VLOOKUP(D46,DB!A:G,7,0),"")</f>
        <v/>
      </c>
      <c r="K46" s="145"/>
      <c r="L46" s="146" t="str">
        <f>IFERROR(VLOOKUP(D46,DB!A:I,9,0),"")</f>
        <v/>
      </c>
    </row>
    <row r="47" spans="1:12" ht="15" customHeight="1">
      <c r="A47" s="147"/>
      <c r="B47" s="134" t="str">
        <f>IFERROR(VLOOKUP(D47,DB!A:K,11,0),"")</f>
        <v/>
      </c>
      <c r="C47" s="134"/>
      <c r="D47" s="148"/>
      <c r="E47" s="135"/>
      <c r="F47" s="136"/>
      <c r="G47" s="137">
        <f ca="1">IFERROR(NOW()-F47,"-")</f>
        <v>45983.425145370369</v>
      </c>
      <c r="H47" s="136"/>
      <c r="I47" s="134" t="str">
        <f>IFERROR(VLOOKUP(D47,DB!A:F,6,0),"")</f>
        <v/>
      </c>
      <c r="J47" s="134" t="str">
        <f>IFERROR(VLOOKUP(D47,DB!A:G,7,0),"")</f>
        <v/>
      </c>
      <c r="K47" s="138"/>
      <c r="L47" s="139" t="str">
        <f>IFERROR(VLOOKUP(D47,DB!A:I,9,0),"")</f>
        <v/>
      </c>
    </row>
  </sheetData>
  <customSheetViews>
    <customSheetView guid="{F6042A99-DD27-4453-835D-0834D95730CC}" filter="1" showAutoFilter="1">
      <pageMargins left="0" right="0" top="0" bottom="0" header="0" footer="0"/>
      <autoFilter ref="B1:M1" xr:uid="{4437D12F-96B9-40AE-9E74-5F54EA542CBB}"/>
    </customSheetView>
  </customSheetViews>
  <dataValidations count="2">
    <dataValidation allowBlank="1" showInputMessage="1" showErrorMessage="1" sqref="E1" xr:uid="{5DBA255D-CDD9-49FB-AD3C-AF70AB4EE696}"/>
    <dataValidation type="list" allowBlank="1" showInputMessage="1" showErrorMessage="1" sqref="E2:E4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0"/>
  <sheetViews>
    <sheetView workbookViewId="0">
      <pane ySplit="1" topLeftCell="C8" activePane="bottomLeft" state="frozen"/>
      <selection pane="bottomLeft"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158.42530740740767</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61">
        <v>1</v>
      </c>
      <c r="D4" s="19" t="s">
        <v>24539</v>
      </c>
      <c r="E4" s="84" t="s">
        <v>39021</v>
      </c>
      <c r="F4" s="103">
        <v>45983.293981481482</v>
      </c>
      <c r="G4" s="104">
        <f ca="1">IFERROR(NOW()-F4,"-")</f>
        <v>0.13116388888738584</v>
      </c>
      <c r="H4" s="103">
        <v>45983.290509259263</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45983.425145370369</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61"/>
      <c r="E6" s="102"/>
      <c r="F6" s="103"/>
      <c r="G6" s="104">
        <f ca="1">IFERROR(NOW()-F6,"-")</f>
        <v>45983.425145370369</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45983.425145370369</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45983.425145370369</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45983.425145370369</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45983.425145370369</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45983.425145370369</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45983.425145370369</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45983.425145370369</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45983.425145370369</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45983.425145370369</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45983.425145370369</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45983.425145370369</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45983.425145370369</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45983.425145370369</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45983.425145370369</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45983.425145370369</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45983.425145370369</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45983.425145370369</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45983.425145370369</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45983.425145370369</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45983.425145370369</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45983.425145370369</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45983.425145370369</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45983.425145370369</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45983.425145370369</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45983.425145370369</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45983.425145370369</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45983.425145370369</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45983.425145370369</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45983.425145370369</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45983.425145370369</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45983.425145370369</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45983.425145370369</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45983.425145370369</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45983.425145370369</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45983.425145370369</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45983.425145370369</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45983.425145370369</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45983.425145370369</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45983.425145370369</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45983.425145370369</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45983.425145370369</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45983.425145370369</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45983.425145370369</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45983.425145370369</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45983.425145370369</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45983.425145370369</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45983.425145370369</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45983.425145370369</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45983.425145370369</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45983.425145370369</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45983.425145370369</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45983.425145370369</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45983.425145370369</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45983.425145370369</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45983.425145370369</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45983.425145370369</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45983.425145370369</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45983.425145370369</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45983.425145370369</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45983.425145370369</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45983.425145370369</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45983.425145370369</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45983.425145370369</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45983.425145370369</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45983.425145370369</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45983.425145370369</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45983.425145370369</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45983.425145370369</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45983.425145370369</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45983.425145370369</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45983.425145370369</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45983.425145370369</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45983.425145370369</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45983.425145370369</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45983.425145370369</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45983.425145370369</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45983.425145370369</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45983.425145370369</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45983.425145370369</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45983.425145370369</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45983.425145370369</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45983.425145370369</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45983.425145370369</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45983.425145370369</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45983.425145370369</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45983.425145370369</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45983.425145370369</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45983.425145370369</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45983.425145370369</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45983.425145370369</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45983.425145370369</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45983.425145370369</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45983.425145370369</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45983.425145370369</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45983.425145370369</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45983.425145370369</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45983.425145370369</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45983.425145370369</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45983.425145370369</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45983.425145370369</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45983.425145370369</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45983.425145370369</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45983.425145370369</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45983.425145370369</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45983.425145370369</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45983.425145370369</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45983.425145370369</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45983.425145370369</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45983.425145370369</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45983.425145370369</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45983.425145370369</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45983.425145370369</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45983.425145370369</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45983.425145370369</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45983.425145370369</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45983.425145370369</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45983.425145370369</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45983.425145370369</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45983.425145370369</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45983.425145370369</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45983.425145370369</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45983.425145370369</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45983.425145370369</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45983.425145370369</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45983.425145370369</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45983.425145370369</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45983.425145370369</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45983.425145370369</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45983.425145370369</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45983.425145370369</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45983.425145370369</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45983.425145370369</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45983.425145370369</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45983.425145370369</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45983.425145370369</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45983.425145370369</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45983.425145370369</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45983.425145370369</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45983.425145370369</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45983.425145370369</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45983.425145370369</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45983.425145370369</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45983.425145370369</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45983.425145370369</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45983.425145370369</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45983.425145370369</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45983.425145370369</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45983.425145370369</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45983.425145370369</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45983.425145370369</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45983.425145370369</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45983.425145370369</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45983.425145370369</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45983.425145370369</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sheetData>
  <dataValidations count="2">
    <dataValidation allowBlank="1" showInputMessage="1" showErrorMessage="1" sqref="E1" xr:uid="{4D935161-CDD3-4592-B877-3FB59C99E142}"/>
    <dataValidation type="list" allowBlank="1" showInputMessage="1" showErrorMessage="1" sqref="E3:E16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9"/>
  <sheetViews>
    <sheetView workbookViewId="0">
      <selection activeCell="A4" sqref="A4:XFD4"/>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c r="E2" s="18"/>
      <c r="F2" s="20"/>
      <c r="G2" s="21">
        <f t="shared" ref="G2:G58" ca="1" si="0">IFERROR(NOW()-F2,"-")</f>
        <v>45983.425145370369</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45983.425145370369</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45983.425145370369</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45983.425145370369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45983.425145370369</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45983.425145370369</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45983.425145370369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45983.425145370369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45983.425145370369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45983.425145370369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45983.425145370369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45983.425145370369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45983.425145370369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45983.425145370369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45983.425145370369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45983.425145370369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45983.425145370369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45983.425145370369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45983.425145370369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45983.425145370369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45983.425145370369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45983.425145370369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45983.425145370369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45983.425145370369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45983.425145370369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45983.425145370369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45983.425145370369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45983.425145370369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45983.425145370369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45983.425145370369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45983.425145370369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45983.425145370369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45983.425145370369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45983.425145370369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45983.425145370369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45983.425145370369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45983.425145370369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45983.425145370369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45983.425145370369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45983.425145370369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45983.425145370369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45983.425145370369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45983.425145370369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45983.425145370369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45983.425145370369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45983.425145370369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45983.425145370369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45983.425145370369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45983.425145370369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45983.425145370369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45983.425145370369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45983.425145370369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45983.425145370369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45983.425145370369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45983.425145370369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45983.425145370369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45983.425145370369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ref="G59:G122" ca="1" si="1">IFERROR(NOW()-F59,"-")</f>
        <v>45983.425145370369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45983.425145370369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45983.425145370369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45983.425145370369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45983.425145370369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45983.425145370369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45983.425145370369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45983.425145370369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45983.425145370369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45983.425145370369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45983.425145370369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45983.425145370369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45983.425145370369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45983.425145370369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45983.425145370369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45983.425145370369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45983.425145370369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45983.425145370369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45983.425145370369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45983.425145370369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45983.425145370369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45983.425145370369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45983.425145370369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45983.425145370369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45983.425145370369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45983.425145370369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45983.425145370369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45983.425145370369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45983.425145370369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45983.425145370369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45983.425145370369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45983.425145370369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45983.425145370369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45983.425145370369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45983.425145370369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45983.425145370369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45983.425145370369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45983.425145370369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45983.425145370369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45983.425145370369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45983.425145370369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45983.425145370369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45983.425145370369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45983.425145370369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45983.425145370369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45983.425145370369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45983.425145370369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45983.425145370369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45983.425145370369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45983.425145370369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45983.425145370369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45983.425145370369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45983.425145370369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45983.425145370369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45983.425145370369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45983.425145370369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45983.425145370369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45983.425145370369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45983.425145370369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45983.425145370369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45983.425145370369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45983.425145370369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45983.425145370369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45983.425145370369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ref="G123:G186" ca="1" si="2">IFERROR(NOW()-F123,"-")</f>
        <v>45983.425145370369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45983.425145370369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45983.425145370369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45983.425145370369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45983.425145370369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45983.425145370369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45983.425145370369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45983.425145370369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45983.425145370369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45983.425145370369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45983.425145370369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45983.425145370369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45983.425145370369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45983.425145370369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45983.425145370369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45983.425145370369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45983.425145370369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45983.425145370369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45983.425145370369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45983.425145370369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45983.425145370369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45983.425145370369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45983.425145370369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45983.425145370369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45983.425145370369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45983.425145370369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45983.425145370369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45983.425145370369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45983.425145370369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45983.425145370369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45983.425145370369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45983.425145370369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45983.425145370369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45983.425145370369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45983.425145370369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45983.425145370369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45983.425145370369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45983.425145370369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45983.425145370369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45983.425145370369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45983.425145370369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45983.425145370369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45983.425145370369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45983.425145370369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45983.425145370369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45983.425145370369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45983.425145370369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45983.425145370369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45983.425145370369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45983.425145370369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45983.425145370369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45983.425145370369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45983.425145370369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45983.425145370369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45983.425145370369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45983.425145370369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45983.425145370369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45983.425145370369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45983.425145370369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45983.425145370369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45983.425145370369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45983.425145370369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45983.425145370369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45983.425145370369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ref="G187:G250" ca="1" si="3">IFERROR(NOW()-F187,"-")</f>
        <v>45983.425145370369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45983.425145370369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45983.425145370369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45983.425145370369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45983.425145370369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45983.425145370369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45983.425145370369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45983.425145370369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45983.425145370369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45983.425145370369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45983.425145370369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45983.425145370369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45983.425145370369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45983.425145370369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45983.425145370369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45983.425145370369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45983.425145370369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45983.425145370369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45983.425145370369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45983.425145370369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45983.425145370369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45983.425145370369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45983.425145370369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45983.425145370369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45983.425145370369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45983.425145370369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45983.425145370369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45983.425145370369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45983.425145370369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45983.425145370369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45983.425145370369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45983.425145370369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45983.425145370369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45983.425145370369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45983.425145370369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45983.425145370369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45983.425145370369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45983.425145370369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45983.425145370369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45983.425145370369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45983.425145370369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45983.425145370369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45983.425145370369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45983.425145370369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45983.425145370369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45983.425145370369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45983.425145370369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45983.425145370369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45983.425145370369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45983.425145370369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45983.425145370369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45983.425145370369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45983.425145370369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45983.425145370369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45983.425145370369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45983.425145370369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45983.425145370369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45983.425145370369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45983.425145370369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45983.425145370369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45983.425145370369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45983.425145370369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45983.425145370369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45983.425145370369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ref="G251:G314" ca="1" si="4">IFERROR(NOW()-F251,"-")</f>
        <v>45983.425145370369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45983.425145370369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45983.425145370369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45983.425145370369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45983.425145370369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45983.425145370369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45983.425145370369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45983.425145370369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45983.425145370369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45983.425145370369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45983.425145370369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45983.425145370369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45983.425145370369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45983.425145370369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45983.425145370369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45983.425145370369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45983.425145370369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45983.425145370369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45983.425145370369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45983.425145370369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45983.425145370369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45983.425145370369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45983.425145370369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45983.425145370369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45983.425145370369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45983.425145370369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45983.425145370369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45983.425145370369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45983.425145370369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45983.425145370369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45983.425145370369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45983.425145370369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45983.425145370369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45983.425145370369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45983.425145370369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45983.425145370369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45983.425145370369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45983.425145370369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45983.425145370369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45983.425145370369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45983.425145370369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45983.425145370369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45983.425145370369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45983.425145370369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45983.425145370369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45983.425145370369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45983.425145370369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45983.425145370369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45983.425145370369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45983.425145370369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45983.425145370369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45983.425145370369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45983.425145370369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45983.425145370369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45983.425145370369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45983.425145370369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45983.425145370369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45983.425145370369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45983.425145370369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45983.425145370369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45983.425145370369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45983.425145370369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45983.425145370369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45983.425145370369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ref="G315:G378" ca="1" si="5">IFERROR(NOW()-F315,"-")</f>
        <v>45983.425145370369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45983.425145370369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45983.425145370369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45983.425145370369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45983.425145370369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45983.425145370369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45983.425145370369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45983.425145370369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45983.425145370369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45983.425145370369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45983.425145370369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45983.425145370369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45983.425145370369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45983.425145370369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45983.425145370369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45983.425145370369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45983.425145370369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45983.425145370369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45983.425145370369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45983.425145370369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45983.425145370369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45983.425145370369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45983.425145370369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45983.425145370369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45983.425145370369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45983.425145370369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45983.425145370369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45983.425145370369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45983.425145370369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45983.425145370369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45983.425145370369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45983.425145370369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45983.425145370369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45983.425145370369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45983.425145370369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45983.425145370369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45983.425145370369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45983.425145370369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45983.425145370369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45983.425145370369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45983.425145370369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45983.425145370369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45983.425145370369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45983.425145370369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45983.425145370369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45983.425145370369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45983.425145370369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45983.425145370369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45983.425145370369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45983.425145370369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45983.425145370369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45983.425145370369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45983.425145370369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45983.425145370369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45983.425145370369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45983.425145370369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45983.425145370369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45983.425145370369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45983.425145370369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45983.425145370369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45983.425145370369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45983.425145370369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45983.425145370369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45983.425145370369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ref="G379:G442" ca="1" si="6">IFERROR(NOW()-F379,"-")</f>
        <v>45983.425145370369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45983.425145370369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45983.425145370369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45983.425145370369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45983.425145370369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45983.425145370369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45983.425145370369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45983.425145370369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45983.425145370369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45983.425145370369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45983.425145370369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45983.425145370369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45983.425145370369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45983.425145370369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45983.425145370369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45983.425145370369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45983.425145370369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45983.425145370369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45983.425145370369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45983.425145370369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45983.425145370369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45983.425145370369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45983.425145370369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45983.425145370369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45983.425145370369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45983.425145370369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45983.425145370369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45983.425145370369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45983.425145370369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45983.425145370369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45983.425145370369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45983.425145370369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45983.425145370369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45983.425145370369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45983.425145370369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45983.425145370369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45983.425145370369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45983.425145370369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45983.425145370369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45983.425145370369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45983.425145370369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45983.425145370369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45983.425145370369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45983.425145370369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45983.425145370369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45983.425145370369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45983.425145370369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45983.425145370369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45983.425145370369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45983.425145370369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45983.425145370369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45983.425145370369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45983.425145370369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45983.425145370369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45983.425145370369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45983.425145370369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45983.425145370369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45983.425145370369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45983.425145370369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45983.425145370369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45983.425145370369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45983.425145370369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45983.425145370369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45983.425145370369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ref="G443:G506" ca="1" si="7">IFERROR(NOW()-F443,"-")</f>
        <v>45983.425145370369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45983.425145370369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45983.425145370369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45983.425145370369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45983.425145370369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45983.425145370369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45983.425145370369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45983.425145370369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45983.425145370369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45983.425145370369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45983.425145370369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45983.425145370369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45983.425145370369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45983.425145370369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45983.425145370369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45983.425145370369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45983.425145370369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45983.425145370369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45983.425145370369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45983.425145370369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45983.425145370369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45983.425145370369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45983.425145370369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45983.425145370369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45983.425145370369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45983.425145370369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45983.425145370369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45983.425145370369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45983.425145370369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45983.425145370369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45983.425145370369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45983.425145370369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45983.425145370369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45983.425145370369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45983.425145370369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45983.425145370369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45983.425145370369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45983.425145370369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45983.425145370369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45983.425145370369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45983.425145370369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45983.425145370369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45983.425145370369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45983.425145370369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45983.425145370369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45983.425145370369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45983.425145370369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45983.425145370369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45983.425145370369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45983.425145370369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45983.425145370369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45983.425145370369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45983.425145370369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45983.425145370369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45983.425145370369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45983.425145370369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45983.425145370369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45983.425145370369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45983.425145370369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45983.425145370369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45983.425145370369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45983.425145370369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45983.425145370369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45983.425145370369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ref="G507:G570" ca="1" si="8">IFERROR(NOW()-F507,"-")</f>
        <v>45983.425145370369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45983.425145370369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45983.425145370369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45983.425145370369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45983.425145370369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45983.425145370369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45983.425145370369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45983.425145370369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45983.425145370369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45983.425145370369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45983.425145370369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45983.425145370369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45983.425145370369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45983.425145370369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45983.425145370369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45983.425145370369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45983.425145370369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45983.425145370369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45983.425145370369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45983.425145370369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45983.425145370369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45983.425145370369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45983.425145370369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45983.425145370369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45983.425145370369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45983.425145370369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45983.425145370369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45983.425145370369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45983.425145370369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45983.425145370369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45983.425145370369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45983.425145370369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45983.425145370369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45983.425145370369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45983.425145370369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45983.425145370369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45983.425145370369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45983.425145370369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45983.425145370369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45983.425145370369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45983.425145370369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45983.425145370369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45983.425145370369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45983.425145370369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45983.425145370369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45983.425145370369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45983.425145370369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45983.425145370369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45983.425145370369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45983.425145370369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45983.425145370369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45983.425145370369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45983.425145370369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45983.425145370369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45983.425145370369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45983.425145370369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45983.425145370369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45983.425145370369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45983.425145370369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45983.425145370369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45983.425145370369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45983.425145370369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45983.425145370369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45983.425145370369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ref="G571:G634" ca="1" si="9">IFERROR(NOW()-F571,"-")</f>
        <v>45983.425145370369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45983.425145370369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45983.425145370369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45983.425145370369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45983.425145370369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45983.425145370369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45983.425145370369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45983.425145370369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45983.425145370369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45983.425145370369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45983.425145370369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45983.425145370369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45983.425145370369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45983.425145370369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45983.425145370369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45983.425145370369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45983.425145370369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45983.425145370369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45983.425145370369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45983.425145370369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45983.425145370369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45983.425145370369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45983.425145370369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45983.425145370369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45983.425145370369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45983.425145370369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45983.425145370369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45983.425145370369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45983.425145370369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45983.425145370369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45983.425145370369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45983.425145370369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45983.425145370369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45983.425145370369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45983.425145370369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45983.425145370369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45983.425145370369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45983.425145370369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45983.425145370369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45983.425145370369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45983.425145370369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45983.425145370369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45983.425145370369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45983.425145370369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45983.425145370369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45983.425145370369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45983.425145370369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45983.425145370369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45983.425145370369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45983.425145370369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45983.425145370369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45983.425145370369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45983.425145370369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45983.425145370369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45983.425145370369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45983.425145370369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45983.425145370369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45983.425145370369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45983.425145370369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45983.425145370369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45983.425145370369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45983.425145370369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45983.425145370369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45983.425145370369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ref="G635:G698" ca="1" si="10">IFERROR(NOW()-F635,"-")</f>
        <v>45983.425145370369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45983.425145370369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45983.425145370369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45983.425145370369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45983.425145370369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45983.425145370369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45983.425145370369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45983.425145370369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45983.425145370369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45983.425145370369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45983.425145370369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45983.425145370369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45983.425145370369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45983.425145370369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45983.425145370369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45983.425145370369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45983.425145370369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45983.425145370369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45983.425145370369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45983.425145370369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45983.425145370369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45983.425145370369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45983.425145370369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45983.425145370369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45983.425145370369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45983.425145370369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45983.425145370369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45983.425145370369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45983.425145370369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45983.425145370369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45983.425145370369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45983.425145370369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45983.425145370369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45983.425145370369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45983.425145370369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45983.425145370369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45983.425145370369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45983.425145370369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45983.425145370369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45983.425145370369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45983.425145370369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45983.425145370369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45983.425145370369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45983.425145370369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45983.425145370369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45983.425145370369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45983.425145370369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45983.425145370369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45983.425145370369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45983.425145370369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45983.425145370369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45983.425145370369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45983.425145370369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45983.425145370369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45983.425145370369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45983.425145370369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45983.425145370369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45983.425145370369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45983.425145370369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45983.425145370369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45983.425145370369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45983.425145370369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45983.425145370369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45983.425145370369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ref="G699:G762" ca="1" si="11">IFERROR(NOW()-F699,"-")</f>
        <v>45983.425145370369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45983.425145370369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45983.425145370369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45983.425145370369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45983.425145370369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45983.425145370369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45983.425145370369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45983.425145370369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45983.425145370369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45983.425145370369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45983.425145370369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45983.425145370369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45983.425145370369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45983.425145370369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45983.425145370369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45983.425145370369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45983.425145370369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45983.425145370369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45983.425145370369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45983.425145370369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45983.425145370369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45983.425145370369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45983.425145370369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45983.425145370369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45983.425145370369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45983.425145370369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45983.425145370369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45983.425145370369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45983.425145370369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45983.425145370369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45983.425145370369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45983.425145370369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45983.425145370369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45983.425145370369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45983.425145370369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45983.425145370369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45983.425145370369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45983.425145370369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45983.425145370369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45983.425145370369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45983.425145370369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45983.425145370369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45983.425145370369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45983.425145370369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45983.425145370369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45983.425145370369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45983.425145370369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45983.425145370369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45983.425145370369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45983.425145370369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45983.425145370369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45983.425145370369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45983.425145370369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45983.425145370369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45983.425145370369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45983.425145370369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45983.425145370369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45983.425145370369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45983.425145370369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45983.425145370369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45983.425145370369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45983.425145370369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45983.425145370369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45983.425145370369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ref="G763:G826" ca="1" si="12">IFERROR(NOW()-F763,"-")</f>
        <v>45983.425145370369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45983.425145370369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45983.425145370369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45983.425145370369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45983.425145370369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45983.425145370369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45983.425145370369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45983.425145370369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45983.425145370369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45983.425145370369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45983.425145370369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45983.425145370369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45983.425145370369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45983.425145370369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45983.425145370369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45983.425145370369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45983.425145370369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45983.425145370369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45983.425145370369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45983.425145370369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45983.425145370369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45983.425145370369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45983.425145370369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45983.425145370369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45983.425145370369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45983.425145370369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45983.425145370369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45983.425145370369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45983.425145370369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45983.425145370369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45983.425145370369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45983.425145370369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45983.425145370369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45983.425145370369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45983.425145370369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45983.425145370369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45983.425145370369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45983.425145370369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45983.425145370369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45983.425145370369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45983.425145370369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45983.425145370369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45983.425145370369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45983.425145370369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45983.425145370369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45983.425145370369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45983.425145370369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45983.425145370369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45983.425145370369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45983.425145370369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45983.425145370369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45983.425145370369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45983.425145370369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45983.425145370369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45983.425145370369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45983.425145370369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45983.425145370369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45983.425145370369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45983.425145370369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45983.425145370369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45983.425145370369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45983.425145370369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45983.425145370369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45983.425145370369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ref="G827:G890" ca="1" si="13">IFERROR(NOW()-F827,"-")</f>
        <v>45983.425145370369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45983.425145370369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45983.425145370369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45983.425145370369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45983.425145370369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45983.425145370369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45983.425145370369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45983.425145370369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45983.425145370369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45983.425145370369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45983.425145370369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45983.425145370369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45983.425145370369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45983.425145370369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45983.425145370369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45983.425145370369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45983.425145370369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45983.425145370369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45983.425145370369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45983.425145370369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45983.425145370369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45983.425145370369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45983.425145370369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45983.425145370369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45983.425145370369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45983.425145370369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45983.425145370369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45983.425145370369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45983.425145370369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45983.425145370369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45983.425145370369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45983.425145370369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45983.425145370369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45983.425145370369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45983.425145370369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45983.425145370369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45983.425145370369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45983.425145370369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45983.425145370369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45983.425145370369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45983.425145370369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45983.425145370369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45983.425145370369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45983.425145370369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45983.425145370369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45983.425145370369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45983.425145370369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45983.425145370369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45983.425145370369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45983.425145370369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45983.425145370369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45983.425145370369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45983.425145370369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45983.425145370369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45983.425145370369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45983.425145370369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45983.425145370369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45983.425145370369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45983.425145370369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45983.425145370369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45983.425145370369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45983.425145370369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45983.425145370369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45983.425145370369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ref="G891:G954" ca="1" si="14">IFERROR(NOW()-F891,"-")</f>
        <v>45983.425145370369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45983.425145370369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45983.425145370369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45983.425145370369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45983.425145370369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45983.425145370369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45983.425145370369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45983.425145370369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45983.425145370369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45983.425145370369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45983.425145370369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45983.425145370369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45983.425145370369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45983.425145370369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45983.425145370369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45983.425145370369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45983.425145370369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45983.425145370369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45983.425145370369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45983.425145370369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45983.425145370369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45983.425145370369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45983.425145370369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45983.425145370369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45983.425145370369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45983.425145370369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45983.425145370369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45983.425145370369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45983.425145370369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45983.425145370369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45983.425145370369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45983.425145370369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45983.425145370369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45983.425145370369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45983.425145370369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45983.425145370369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45983.425145370369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45983.425145370369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45983.425145370369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45983.425145370369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45983.425145370369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45983.425145370369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45983.425145370369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45983.425145370369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45983.425145370369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45983.425145370369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45983.425145370369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45983.425145370369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45983.425145370369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45983.425145370369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45983.425145370369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45983.425145370369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45983.425145370369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45983.425145370369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45983.425145370369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45983.425145370369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45983.425145370369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45983.425145370369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45983.425145370369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45983.425145370369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45983.425145370369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45983.425145370369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45983.425145370369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45983.425145370369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ref="G955:G969" ca="1" si="15">IFERROR(NOW()-F955,"-")</f>
        <v>45983.425145370369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45983.425145370369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45983.425145370369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45983.425145370369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45983.425145370369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45983.425145370369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45983.425145370369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45983.425145370369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45983.425145370369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45983.425145370369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45983.425145370369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45983.425145370369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45983.425145370369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45983.425145370369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45983.425145370369</v>
      </c>
      <c r="H969" s="22"/>
      <c r="I969" s="19" t="str">
        <f>IFERROR(VLOOKUP(D969,DB!A:F,6,0),"")</f>
        <v/>
      </c>
      <c r="J969" s="18" t="str">
        <f>IFERROR(VLOOKUP(D969,DB!A:G,7,0),"")</f>
        <v/>
      </c>
      <c r="K969" s="45"/>
      <c r="L969" s="23" t="str">
        <f>IFERROR(VLOOKUP(D969,DB!A:I,9,0),"")</f>
        <v/>
      </c>
    </row>
  </sheetData>
  <dataValidations count="2">
    <dataValidation allowBlank="1" showInputMessage="1" showErrorMessage="1" sqref="E1" xr:uid="{5914219A-CB83-432D-936A-CC0CB6F3982A}"/>
    <dataValidation type="list" allowBlank="1" showInputMessage="1" showErrorMessage="1" sqref="E2:E96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44"/>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279.94442777777294</v>
      </c>
      <c r="H2" s="95">
        <v>45703.474768518521</v>
      </c>
      <c r="I2" s="95" t="str">
        <f>IFERROR(VLOOKUP(D2,DB!A:F,6,0),"")</f>
        <v>SCECO</v>
      </c>
      <c r="J2" s="95" t="str">
        <f>IFERROR(VLOOKUP(D2,DB!A:G,7,0),"")</f>
        <v>Dead</v>
      </c>
      <c r="K2" s="97" t="s">
        <v>39108</v>
      </c>
      <c r="L2" s="91" t="str">
        <f>IFERROR(VLOOKUP(D2,DB!A:I,9,0),"")</f>
        <v>Latis</v>
      </c>
    </row>
    <row r="3" spans="1:16" ht="35.25" customHeight="1">
      <c r="A3" s="113" t="s">
        <v>39109</v>
      </c>
      <c r="B3" s="113" t="str">
        <f>IFERROR(VLOOKUP(D3,DB!A:K,11,0),"")</f>
        <v>R4</v>
      </c>
      <c r="C3" s="93">
        <v>1</v>
      </c>
      <c r="D3" s="91" t="s">
        <v>29370</v>
      </c>
      <c r="E3" s="94" t="s">
        <v>39100</v>
      </c>
      <c r="F3" s="95"/>
      <c r="G3" s="96">
        <f t="shared" ref="G3:G14" ca="1" si="0">IFERROR(NOW()-F3,"")</f>
        <v>45983.425145370369</v>
      </c>
      <c r="H3" s="95">
        <v>45983.324664351851</v>
      </c>
      <c r="I3" s="113" t="str">
        <f>IFERROR(VLOOKUP(D3,DB!A:F,6,0),"")</f>
        <v>SCECO</v>
      </c>
      <c r="J3" s="113" t="str">
        <f>IFERROR(VLOOKUP(D3,DB!A:G,7,0),"")</f>
        <v>Good</v>
      </c>
      <c r="K3" s="97" t="s">
        <v>39110</v>
      </c>
      <c r="L3" s="91" t="str">
        <f>IFERROR(VLOOKUP(D3,DB!A:I,9,0),"")</f>
        <v>Latis</v>
      </c>
    </row>
    <row r="4" spans="1:16" ht="15" customHeight="1">
      <c r="A4" s="113" t="s">
        <v>39109</v>
      </c>
      <c r="B4" s="113" t="str">
        <f>IFERROR(VLOOKUP(D4,DB!A:K,11,0),"")</f>
        <v>R4</v>
      </c>
      <c r="C4" s="93">
        <v>1</v>
      </c>
      <c r="D4" s="91" t="s">
        <v>38899</v>
      </c>
      <c r="E4" s="94" t="s">
        <v>39021</v>
      </c>
      <c r="F4" s="95"/>
      <c r="G4" s="96">
        <f t="shared" ca="1" si="0"/>
        <v>45983.425145370369</v>
      </c>
      <c r="H4" s="95">
        <v>45983.358854166669</v>
      </c>
      <c r="I4" s="113" t="str">
        <f>IFERROR(VLOOKUP(D4,DB!A:F,6,0),"")</f>
        <v>SCECO</v>
      </c>
      <c r="J4" s="113" t="str">
        <f>IFERROR(VLOOKUP(D4,DB!A:G,7,0),"")</f>
        <v>No BB Shifted</v>
      </c>
      <c r="K4" s="97" t="s">
        <v>39111</v>
      </c>
      <c r="L4" s="91" t="str">
        <f>IFERROR(VLOOKUP(D4,DB!A:I,9,0),"")</f>
        <v>Latis</v>
      </c>
    </row>
    <row r="5" spans="1:16" ht="15" customHeight="1">
      <c r="A5" s="113" t="s">
        <v>39109</v>
      </c>
      <c r="B5" s="113" t="str">
        <f>IFERROR(VLOOKUP(D5,DB!A:K,11,0),"")</f>
        <v>R4</v>
      </c>
      <c r="C5" s="93">
        <v>2</v>
      </c>
      <c r="D5" s="91" t="s">
        <v>36410</v>
      </c>
      <c r="E5" s="94" t="s">
        <v>39021</v>
      </c>
      <c r="F5" s="95"/>
      <c r="G5" s="96">
        <f t="shared" ca="1" si="0"/>
        <v>45983.425145370369</v>
      </c>
      <c r="H5" s="95">
        <v>45983.365069444444</v>
      </c>
      <c r="I5" s="113" t="str">
        <f>IFERROR(VLOOKUP(D5,DB!A:F,6,0),"")</f>
        <v>SCECO</v>
      </c>
      <c r="J5" s="113" t="str">
        <f>IFERROR(VLOOKUP(D5,DB!A:G,7,0),"")</f>
        <v>Vandalized</v>
      </c>
      <c r="K5" s="97" t="s">
        <v>39111</v>
      </c>
      <c r="L5" s="91" t="str">
        <f>IFERROR(VLOOKUP(D5,DB!A:I,9,0),"")</f>
        <v>Latis</v>
      </c>
    </row>
    <row r="6" spans="1:16" ht="15" customHeight="1">
      <c r="A6" s="113"/>
      <c r="B6" s="113" t="str">
        <f>IFERROR(VLOOKUP(D6,DB!A:K,11,0),"")</f>
        <v/>
      </c>
      <c r="C6" s="93"/>
      <c r="D6" s="91"/>
      <c r="E6" s="94"/>
      <c r="F6" s="95"/>
      <c r="G6" s="96">
        <f t="shared" ca="1" si="0"/>
        <v>45983.425145370369</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45983.425145370369</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45983.425145370369</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45983.425145370369</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45983.425145370369</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45983.425145370369</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45983.425145370369</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45983.425145370369</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45983.425145370369</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ref="G15:G78" ca="1" si="1">IFERROR(NOW()-F15,"")</f>
        <v>45983.425145370369</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1"/>
        <v>45983.425145370369</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45983.425145370369</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45983.425145370369</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45983.425145370369</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45983.425145370369</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45983.425145370369</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45983.425145370369</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45983.425145370369</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45983.425145370369</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45983.425145370369</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45983.425145370369</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45983.425145370369</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45983.425145370369</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45983.425145370369</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45983.425145370369</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45983.425145370369</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45983.425145370369</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45983.425145370369</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45983.425145370369</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45983.425145370369</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45983.425145370369</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45983.425145370369</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45983.425145370369</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45983.425145370369</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45983.425145370369</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45983.425145370369</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45983.425145370369</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45983.425145370369</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45983.425145370369</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45983.425145370369</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45983.425145370369</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45983.425145370369</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45983.425145370369</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45983.425145370369</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45983.425145370369</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45983.425145370369</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45983.425145370369</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45983.425145370369</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45983.425145370369</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45983.425145370369</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45983.425145370369</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45983.425145370369</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45983.425145370369</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45983.425145370369</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45983.425145370369</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45983.425145370369</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45983.425145370369</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45983.425145370369</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45983.425145370369</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45983.425145370369</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45983.425145370369</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45983.425145370369</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45983.425145370369</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45983.425145370369</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45983.425145370369</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45983.425145370369</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45983.425145370369</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45983.425145370369</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45983.425145370369</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45983.425145370369</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45983.425145370369</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45983.425145370369</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45983.425145370369</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ref="G79:G142" ca="1" si="2">IFERROR(NOW()-F79,"")</f>
        <v>45983.425145370369</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2"/>
        <v>45983.425145370369</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45983.425145370369</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45983.425145370369</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45983.425145370369</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45983.425145370369</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45983.425145370369</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45983.425145370369</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45983.425145370369</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45983.425145370369</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45983.425145370369</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45983.425145370369</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45983.425145370369</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45983.425145370369</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45983.425145370369</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45983.425145370369</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45983.425145370369</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45983.425145370369</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45983.425145370369</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45983.425145370369</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45983.425145370369</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45983.425145370369</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45983.425145370369</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45983.425145370369</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45983.425145370369</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45983.425145370369</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45983.425145370369</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45983.425145370369</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45983.425145370369</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45983.425145370369</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45983.425145370369</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45983.425145370369</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45983.425145370369</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45983.425145370369</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45983.425145370369</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45983.425145370369</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45983.425145370369</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45983.425145370369</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45983.425145370369</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45983.425145370369</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45983.425145370369</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45983.425145370369</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45983.425145370369</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45983.425145370369</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45983.425145370369</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45983.425145370369</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45983.425145370369</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45983.425145370369</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45983.425145370369</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45983.425145370369</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45983.425145370369</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45983.425145370369</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45983.425145370369</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45983.425145370369</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45983.425145370369</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45983.425145370369</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45983.425145370369</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45983.425145370369</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45983.425145370369</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45983.425145370369</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45983.425145370369</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45983.425145370369</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45983.425145370369</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45983.425145370369</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ref="G143:G206" ca="1" si="3">IFERROR(NOW()-F143,"")</f>
        <v>45983.425145370369</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3"/>
        <v>45983.425145370369</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45983.425145370369</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45983.425145370369</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45983.425145370369</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45983.425145370369</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45983.425145370369</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45983.425145370369</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45983.425145370369</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45983.425145370369</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45983.425145370369</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45983.425145370369</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45983.425145370369</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45983.425145370369</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45983.425145370369</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45983.425145370369</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45983.425145370369</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45983.425145370369</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45983.425145370369</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45983.425145370369</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45983.425145370369</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45983.425145370369</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45983.425145370369</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45983.425145370369</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45983.425145370369</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45983.425145370369</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45983.425145370369</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45983.425145370369</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45983.425145370369</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45983.425145370369</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45983.425145370369</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45983.425145370369</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45983.425145370369</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45983.425145370369</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45983.425145370369</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45983.425145370369</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45983.425145370369</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45983.425145370369</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45983.425145370369</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45983.425145370369</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45983.425145370369</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45983.425145370369</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45983.425145370369</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45983.425145370369</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45983.425145370369</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45983.425145370369</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45983.425145370369</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45983.425145370369</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45983.425145370369</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45983.425145370369</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45983.425145370369</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45983.425145370369</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45983.425145370369</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45983.425145370369</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45983.425145370369</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45983.425145370369</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45983.425145370369</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45983.425145370369</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45983.425145370369</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45983.425145370369</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45983.425145370369</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45983.425145370369</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45983.425145370369</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45983.425145370369</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ref="G207:G270" ca="1" si="4">IFERROR(NOW()-F207,"")</f>
        <v>45983.425145370369</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4"/>
        <v>45983.425145370369</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45983.425145370369</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45983.425145370369</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45983.425145370369</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45983.425145370369</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45983.425145370369</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45983.425145370369</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45983.425145370369</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45983.425145370369</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45983.425145370369</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45983.425145370369</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45983.425145370369</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45983.425145370369</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45983.425145370369</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45983.425145370369</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45983.425145370369</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45983.425145370369</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45983.425145370369</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45983.425145370369</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45983.425145370369</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45983.425145370369</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45983.425145370369</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45983.425145370369</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45983.425145370369</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45983.425145370369</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45983.425145370369</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45983.425145370369</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45983.425145370369</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45983.425145370369</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45983.425145370369</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45983.425145370369</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45983.425145370369</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45983.425145370369</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45983.425145370369</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45983.425145370369</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45983.425145370369</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45983.425145370369</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45983.425145370369</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45983.425145370369</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45983.425145370369</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45983.425145370369</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45983.425145370369</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45983.425145370369</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45983.425145370369</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45983.425145370369</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45983.425145370369</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45983.425145370369</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45983.425145370369</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45983.425145370369</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45983.425145370369</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45983.425145370369</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45983.425145370369</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45983.425145370369</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45983.425145370369</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45983.425145370369</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45983.425145370369</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45983.425145370369</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45983.425145370369</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45983.425145370369</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45983.425145370369</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45983.425145370369</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45983.425145370369</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45983.425145370369</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ref="G271:G334" ca="1" si="5">IFERROR(NOW()-F271,"")</f>
        <v>45983.425145370369</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5"/>
        <v>45983.425145370369</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45983.425145370369</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45983.425145370369</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45983.425145370369</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45983.425145370369</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45983.425145370369</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45983.425145370369</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45983.425145370369</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45983.425145370369</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45983.425145370369</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45983.425145370369</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45983.425145370369</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45983.425145370369</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45983.425145370369</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45983.425145370369</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45983.425145370369</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45983.425145370369</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45983.425145370369</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45983.425145370369</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45983.425145370369</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45983.425145370369</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45983.425145370369</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45983.425145370369</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45983.425145370369</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45983.425145370369</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45983.425145370369</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45983.425145370369</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45983.425145370369</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45983.425145370369</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45983.425145370369</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45983.425145370369</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45983.425145370369</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45983.425145370369</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45983.425145370369</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45983.425145370369</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45983.425145370369</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45983.425145370369</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45983.425145370369</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45983.425145370369</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45983.425145370369</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45983.425145370369</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45983.425145370369</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45983.425145370369</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45983.425145370369</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45983.425145370369</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45983.425145370369</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45983.425145370369</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45983.425145370369</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45983.425145370369</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45983.425145370369</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45983.425145370369</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45983.425145370369</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45983.425145370369</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45983.425145370369</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45983.425145370369</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45983.425145370369</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45983.425145370369</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45983.425145370369</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45983.425145370369</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45983.425145370369</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45983.425145370369</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45983.425145370369</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45983.425145370369</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ref="G335:G398" ca="1" si="6">IFERROR(NOW()-F335,"")</f>
        <v>45983.425145370369</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6"/>
        <v>45983.425145370369</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45983.425145370369</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45983.425145370369</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45983.425145370369</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45983.425145370369</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45983.425145370369</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45983.425145370369</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45983.425145370369</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45983.425145370369</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45983.425145370369</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45983.425145370369</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45983.425145370369</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45983.425145370369</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45983.425145370369</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45983.425145370369</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45983.425145370369</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45983.425145370369</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45983.425145370369</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45983.425145370369</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45983.425145370369</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45983.425145370369</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45983.425145370369</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45983.425145370369</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45983.425145370369</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45983.425145370369</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45983.425145370369</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45983.425145370369</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45983.425145370369</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45983.425145370369</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45983.425145370369</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45983.425145370369</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45983.425145370369</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45983.425145370369</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45983.425145370369</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45983.425145370369</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45983.425145370369</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45983.425145370369</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45983.425145370369</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45983.425145370369</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45983.425145370369</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45983.425145370369</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45983.425145370369</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45983.425145370369</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45983.425145370369</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45983.425145370369</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45983.425145370369</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45983.425145370369</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45983.425145370369</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45983.425145370369</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45983.425145370369</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45983.425145370369</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45983.425145370369</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45983.425145370369</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45983.425145370369</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45983.425145370369</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45983.425145370369</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45983.425145370369</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45983.425145370369</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45983.425145370369</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45983.425145370369</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45983.425145370369</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45983.425145370369</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45983.425145370369</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ref="G399:G444" ca="1" si="7">IFERROR(NOW()-F399,"")</f>
        <v>45983.425145370369</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7"/>
        <v>45983.425145370369</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7"/>
        <v>45983.425145370369</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7"/>
        <v>45983.425145370369</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7"/>
        <v>45983.425145370369</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7"/>
        <v>45983.425145370369</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7"/>
        <v>45983.425145370369</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7"/>
        <v>45983.425145370369</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7"/>
        <v>45983.425145370369</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7"/>
        <v>45983.425145370369</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7"/>
        <v>45983.425145370369</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7"/>
        <v>45983.425145370369</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45983.425145370369</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45983.425145370369</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45983.425145370369</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45983.425145370369</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45983.425145370369</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45983.425145370369</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45983.425145370369</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45983.425145370369</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45983.425145370369</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45983.425145370369</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45983.425145370369</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45983.425145370369</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45983.425145370369</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45983.425145370369</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45983.425145370369</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45983.425145370369</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45983.425145370369</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45983.425145370369</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45983.425145370369</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45983.425145370369</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45983.425145370369</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45983.425145370369</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45983.425145370369</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45983.425145370369</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45983.425145370369</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45983.425145370369</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45983.425145370369</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45983.425145370369</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45983.425145370369</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45983.425145370369</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45983.425145370369</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45983.425145370369</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45983.425145370369</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45983.425145370369</v>
      </c>
      <c r="H444" s="95"/>
      <c r="I444" s="113" t="str">
        <f>IFERROR(VLOOKUP(D444,DB!A:F,6,0),"")</f>
        <v/>
      </c>
      <c r="J444" s="113" t="str">
        <f>IFERROR(VLOOKUP(D444,DB!A:G,7,0),"")</f>
        <v/>
      </c>
      <c r="K444" s="97"/>
      <c r="L444" s="91" t="str">
        <f>IFERROR(VLOOKUP(D444,DB!A:I,9,0),"")</f>
        <v/>
      </c>
    </row>
  </sheetData>
  <dataValidations count="2">
    <dataValidation allowBlank="1" showInputMessage="1" showErrorMessage="1" sqref="E1" xr:uid="{A4F81451-56CC-4543-9497-104C4E44EE4B}"/>
    <dataValidation type="list" allowBlank="1" showInputMessage="1" showErrorMessage="1" sqref="E2:E44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10"/>
  <sheetViews>
    <sheetView tabSelected="1" workbookViewId="0">
      <selection activeCell="D12" sqref="D12"/>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39112</v>
      </c>
      <c r="B2" s="37" t="str">
        <f>IFERROR(VLOOKUP(D2,DB!A:K,11,0),"")</f>
        <v>R5</v>
      </c>
      <c r="C2" s="37">
        <v>3</v>
      </c>
      <c r="D2" s="106" t="s">
        <v>36011</v>
      </c>
      <c r="E2" s="37" t="s">
        <v>39021</v>
      </c>
      <c r="F2" s="38">
        <v>45891.832060185188</v>
      </c>
      <c r="G2" s="108">
        <f ca="1">IFERROR(NOW()-F2,"")</f>
        <v>91.593085185180826</v>
      </c>
      <c r="H2" s="38">
        <v>45891.790393518517</v>
      </c>
      <c r="I2" s="37" t="str">
        <f>IFERROR(VLOOKUP(D2,DB!A:F,6,0),"")</f>
        <v>Generator-SG</v>
      </c>
      <c r="J2" s="37" t="str">
        <f>IFERROR(VLOOKUP(D2,DB!A:G,7,0),"")</f>
        <v>Vandalized</v>
      </c>
      <c r="K2" s="37" t="s">
        <v>39113</v>
      </c>
      <c r="L2" s="37" t="str">
        <f>IFERROR(VLOOKUP(D2,DB!A:I,9,0),"")</f>
        <v>Latis</v>
      </c>
      <c r="M2" s="105"/>
    </row>
    <row r="3" spans="1:13" ht="30">
      <c r="A3" s="37" t="s">
        <v>39114</v>
      </c>
      <c r="B3" s="37" t="str">
        <f>IFERROR(VLOOKUP(D3,DB!A:K,11,0),"")</f>
        <v>R5</v>
      </c>
      <c r="C3" s="37">
        <v>1</v>
      </c>
      <c r="D3" s="37" t="s">
        <v>33268</v>
      </c>
      <c r="E3" s="37" t="s">
        <v>39100</v>
      </c>
      <c r="F3" s="38">
        <v>45926.188877314817</v>
      </c>
      <c r="G3" s="108">
        <f t="shared" ref="G3" ca="1" si="0">IFERROR(NOW()-F3,"")</f>
        <v>57.2362680555525</v>
      </c>
      <c r="H3" s="38">
        <v>45926.158159722225</v>
      </c>
      <c r="I3" s="37" t="str">
        <f>IFERROR(VLOOKUP(D3,DB!A:F,6,0),"")</f>
        <v>SCECO</v>
      </c>
      <c r="J3" s="37" t="str">
        <f>IFERROR(VLOOKUP(D3,DB!A:G,7,0),"")</f>
        <v>Good</v>
      </c>
      <c r="K3" s="37" t="s">
        <v>39115</v>
      </c>
      <c r="L3" s="37" t="str">
        <f>IFERROR(VLOOKUP(D3,DB!A:I,9,0),"")</f>
        <v>Latis</v>
      </c>
      <c r="M3" s="105"/>
    </row>
    <row r="4" spans="1:13" ht="48" customHeight="1">
      <c r="A4" s="109" t="s">
        <v>39116</v>
      </c>
      <c r="B4" s="109" t="str">
        <f>IFERROR(VLOOKUP(D4,DB!A:K,11,0),"")</f>
        <v>R5</v>
      </c>
      <c r="C4" s="109">
        <v>1</v>
      </c>
      <c r="D4" s="109" t="s">
        <v>34758</v>
      </c>
      <c r="E4" s="109" t="s">
        <v>39100</v>
      </c>
      <c r="F4" s="110">
        <v>45948.661111111112</v>
      </c>
      <c r="G4" s="111">
        <f t="shared" ref="G4" ca="1" si="1">IFERROR(NOW()-F4,"")</f>
        <v>34.764034259256732</v>
      </c>
      <c r="H4" s="110">
        <v>45948.661111111112</v>
      </c>
      <c r="I4" s="109" t="str">
        <f>IFERROR(VLOOKUP(D4,DB!A:F,6,0),"")</f>
        <v>SCECO</v>
      </c>
      <c r="J4" s="109" t="str">
        <f>IFERROR(VLOOKUP(D4,DB!A:G,7,0),"")</f>
        <v>Dead</v>
      </c>
      <c r="K4" s="109" t="s">
        <v>39117</v>
      </c>
      <c r="L4" s="109" t="str">
        <f>IFERROR(VLOOKUP(D4,DB!A:I,9,0),"")</f>
        <v>Latis</v>
      </c>
    </row>
    <row r="5" spans="1:13" s="105" customFormat="1">
      <c r="A5" s="109" t="s">
        <v>39118</v>
      </c>
      <c r="B5" s="109" t="str">
        <f>IFERROR(VLOOKUP(D5,DB!A:K,11,0),"")</f>
        <v>R5</v>
      </c>
      <c r="C5" s="109">
        <v>1</v>
      </c>
      <c r="D5" s="109" t="s">
        <v>33371</v>
      </c>
      <c r="E5" s="109" t="s">
        <v>39021</v>
      </c>
      <c r="F5" s="128">
        <v>45977.514803240738</v>
      </c>
      <c r="G5" s="111">
        <f ca="1">IFERROR(NOW()-F5,"")</f>
        <v>5.9103421296313172</v>
      </c>
      <c r="H5" s="128">
        <v>45977.468807870369</v>
      </c>
      <c r="I5" s="109" t="str">
        <f>IFERROR(VLOOKUP(D5,DB!A:F,6,0),"")</f>
        <v>SCECO</v>
      </c>
      <c r="J5" s="109" t="str">
        <f>IFERROR(VLOOKUP(D5,DB!A:G,7,0),"")</f>
        <v>Weak</v>
      </c>
      <c r="K5" s="109" t="s">
        <v>39119</v>
      </c>
      <c r="L5" s="109" t="str">
        <f>IFERROR(VLOOKUP(D5,DB!A:I,9,0),"")</f>
        <v>Latis</v>
      </c>
    </row>
    <row r="6" spans="1:13" ht="30.75">
      <c r="A6" s="109" t="s">
        <v>39120</v>
      </c>
      <c r="B6" s="109" t="str">
        <f>IFERROR(VLOOKUP(D6,DB!A:K,11,0),"")</f>
        <v>R5</v>
      </c>
      <c r="C6" s="109">
        <v>1</v>
      </c>
      <c r="D6" s="109" t="s">
        <v>36518</v>
      </c>
      <c r="E6" s="109" t="s">
        <v>39021</v>
      </c>
      <c r="F6" s="128">
        <v>45981.373298611114</v>
      </c>
      <c r="G6" s="111">
        <f ca="1">IFERROR(NOW()-F6,"")</f>
        <v>2.051846759255568</v>
      </c>
      <c r="H6" s="128">
        <v>45981.360798611109</v>
      </c>
      <c r="I6" s="109" t="str">
        <f>IFERROR(VLOOKUP(D6,DB!A:F,6,0),"")</f>
        <v>SCECO</v>
      </c>
      <c r="J6" s="109" t="str">
        <f>IFERROR(VLOOKUP(D6,DB!A:G,7,0),"")</f>
        <v>Dead</v>
      </c>
      <c r="K6" s="109" t="s">
        <v>39121</v>
      </c>
      <c r="L6" s="109" t="str">
        <f>IFERROR(VLOOKUP(D6,DB!A:I,9,0),"")</f>
        <v>Latis</v>
      </c>
    </row>
    <row r="7" spans="1:13">
      <c r="A7" s="109" t="s">
        <v>39122</v>
      </c>
      <c r="B7" s="109" t="str">
        <f>IFERROR(VLOOKUP(D7,DB!A:K,11,0),"")</f>
        <v>R5</v>
      </c>
      <c r="C7" s="109">
        <v>1</v>
      </c>
      <c r="D7" s="109" t="s">
        <v>32664</v>
      </c>
      <c r="E7" s="109" t="s">
        <v>39100</v>
      </c>
      <c r="F7" s="128">
        <v>45982.768553240741</v>
      </c>
      <c r="G7" s="111">
        <f ca="1">IFERROR(NOW()-F7,"")</f>
        <v>0.65659212962782476</v>
      </c>
      <c r="H7" s="128">
        <v>45982.753275462965</v>
      </c>
      <c r="I7" s="109" t="str">
        <f>IFERROR(VLOOKUP(D7,DB!A:F,6,0),"")</f>
        <v>SCECO</v>
      </c>
      <c r="J7" s="109" t="str">
        <f>IFERROR(VLOOKUP(D7,DB!A:G,7,0),"")</f>
        <v>Good</v>
      </c>
      <c r="K7" s="109" t="s">
        <v>39123</v>
      </c>
      <c r="L7" s="109" t="str">
        <f>IFERROR(VLOOKUP(D7,DB!A:I,9,0),"")</f>
        <v>Latis</v>
      </c>
    </row>
    <row r="8" spans="1:13">
      <c r="A8" s="109"/>
      <c r="B8" s="109" t="str">
        <f>IFERROR(VLOOKUP(D8,DB!A:K,11,0),"")</f>
        <v/>
      </c>
      <c r="C8" s="109"/>
      <c r="D8"/>
      <c r="E8" s="109"/>
      <c r="F8" s="109"/>
      <c r="G8" s="111">
        <f ca="1">IFERROR(NOW()-F8,"")</f>
        <v>45983.425145370369</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45983.425145370369</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45983.425145370369</v>
      </c>
      <c r="H10" s="109"/>
      <c r="I10" s="109" t="str">
        <f>IFERROR(VLOOKUP(D10,DB!A:F,6,0),"")</f>
        <v/>
      </c>
      <c r="J10" s="109" t="str">
        <f>IFERROR(VLOOKUP(D10,DB!A:G,7,0),"")</f>
        <v/>
      </c>
      <c r="K10" s="109"/>
      <c r="L10" s="109" t="str">
        <f>IFERROR(VLOOKUP(D10,DB!A:I,9,0),"")</f>
        <v/>
      </c>
    </row>
    <row r="11" spans="1:13">
      <c r="A11" s="109"/>
      <c r="B11" s="109" t="str">
        <f>IFERROR(VLOOKUP(D11,DB!A:K,11,0),"")</f>
        <v/>
      </c>
      <c r="C11" s="109"/>
      <c r="D11"/>
      <c r="E11" s="109"/>
      <c r="F11" s="109"/>
      <c r="G11" s="111">
        <f ca="1">IFERROR(NOW()-F11,"")</f>
        <v>45983.425145370369</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45983.425145370369</v>
      </c>
      <c r="H12" s="109"/>
      <c r="I12" s="109" t="str">
        <f>IFERROR(VLOOKUP(D12,DB!A:F,6,0),"")</f>
        <v/>
      </c>
      <c r="J12" s="109" t="str">
        <f>IFERROR(VLOOKUP(D12,DB!A:G,7,0),"")</f>
        <v/>
      </c>
      <c r="K12" s="109"/>
      <c r="L12" s="109" t="str">
        <f>IFERROR(VLOOKUP(D12,DB!A:I,9,0),"")</f>
        <v/>
      </c>
    </row>
    <row r="13" spans="1:13">
      <c r="A13" s="109"/>
      <c r="B13" s="109" t="str">
        <f>IFERROR(VLOOKUP(D13,DB!A:K,11,0),"")</f>
        <v/>
      </c>
      <c r="C13" s="109"/>
      <c r="D13"/>
      <c r="E13" s="109"/>
      <c r="F13" s="109"/>
      <c r="G13" s="111">
        <f ca="1">IFERROR(NOW()-F13,"")</f>
        <v>45983.425145370369</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45983.425145370369</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45983.425145370369</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45983.425145370369</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45983.425145370369</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45983.425145370369</v>
      </c>
      <c r="H18" s="109"/>
      <c r="I18" s="109" t="str">
        <f>IFERROR(VLOOKUP(D18,DB!A:F,6,0),"")</f>
        <v/>
      </c>
      <c r="J18" s="109" t="str">
        <f>IFERROR(VLOOKUP(D18,DB!A:G,7,0),"")</f>
        <v/>
      </c>
      <c r="K18" s="109"/>
      <c r="L18" s="109" t="str">
        <f>IFERROR(VLOOKUP(D18,DB!A:I,9,0),"")</f>
        <v/>
      </c>
    </row>
    <row r="19" spans="1:12">
      <c r="A19" s="109"/>
      <c r="B19" s="109" t="str">
        <f>IFERROR(VLOOKUP(D19,DB!A:K,11,0),"")</f>
        <v/>
      </c>
      <c r="C19" s="109"/>
      <c r="D19"/>
      <c r="E19" s="109"/>
      <c r="F19" s="109"/>
      <c r="G19" s="111">
        <f ca="1">IFERROR(NOW()-F19,"")</f>
        <v>45983.425145370369</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45983.425145370369</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45983.425145370369</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45983.425145370369</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45983.425145370369</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45983.425145370369</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45983.425145370369</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45983.425145370369</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45983.425145370369</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45983.425145370369</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45983.425145370369</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45983.425145370369</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45983.425145370369</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45983.425145370369</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45983.425145370369</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45983.425145370369</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45983.425145370369</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45983.425145370369</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45983.425145370369</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45983.425145370369</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45983.425145370369</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45983.425145370369</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45983.425145370369</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45983.425145370369</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45983.425145370369</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45983.425145370369</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45983.425145370369</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45983.425145370369</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45983.425145370369</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45983.425145370369</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45983.425145370369</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45983.425145370369</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45983.425145370369</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45983.425145370369</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45983.425145370369</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45983.425145370369</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45983.425145370369</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45983.425145370369</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45983.425145370369</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45983.425145370369</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45983.425145370369</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45983.425145370369</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45983.425145370369</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45983.425145370369</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45983.425145370369</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45983.425145370369</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45983.425145370369</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45983.425145370369</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45983.425145370369</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45983.425145370369</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45983.425145370369</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45983.425145370369</v>
      </c>
      <c r="H70" s="109"/>
      <c r="I70" s="109" t="str">
        <f>IFERROR(VLOOKUP(D70,DB!A:F,6,0),"")</f>
        <v/>
      </c>
      <c r="J70" s="109" t="str">
        <f>IFERROR(VLOOKUP(D70,DB!A:G,7,0),"")</f>
        <v/>
      </c>
      <c r="K70" s="109"/>
      <c r="L70" s="109" t="str">
        <f>IFERROR(VLOOKUP(D70,DB!A:I,9,0),"")</f>
        <v/>
      </c>
    </row>
    <row r="71" spans="1:12">
      <c r="A71" s="131"/>
      <c r="B71" s="131" t="str">
        <f>IFERROR(VLOOKUP(D71,DB!A:K,11,0),"")</f>
        <v/>
      </c>
      <c r="C71" s="131"/>
      <c r="D71" s="131"/>
      <c r="E71" s="131"/>
      <c r="F71" s="132"/>
      <c r="G71" s="111">
        <f ca="1">IFERROR(NOW()-F71,"")</f>
        <v>45983.425145370369</v>
      </c>
      <c r="H71" s="132"/>
      <c r="I71" s="131" t="str">
        <f>IFERROR(VLOOKUP(D71,DB!A:F,6,0),"")</f>
        <v/>
      </c>
      <c r="J71" s="131" t="str">
        <f>IFERROR(VLOOKUP(D71,DB!A:G,7,0),"")</f>
        <v/>
      </c>
      <c r="K71" s="131"/>
      <c r="L71" s="131" t="str">
        <f>IFERROR(VLOOKUP(D71,DB!A:I,9,0),"")</f>
        <v/>
      </c>
    </row>
    <row r="72" spans="1:12">
      <c r="A72" s="131"/>
      <c r="B72" s="131" t="str">
        <f>IFERROR(VLOOKUP(D72,DB!A:K,11,0),"")</f>
        <v/>
      </c>
      <c r="C72" s="131"/>
      <c r="D72" s="131"/>
      <c r="E72" s="131"/>
      <c r="F72" s="132"/>
      <c r="G72" s="111">
        <f ca="1">IFERROR(NOW()-F72,"")</f>
        <v>45983.425145370369</v>
      </c>
      <c r="H72" s="132"/>
      <c r="I72" s="131" t="str">
        <f>IFERROR(VLOOKUP(D72,DB!A:F,6,0),"")</f>
        <v/>
      </c>
      <c r="J72" s="131" t="str">
        <f>IFERROR(VLOOKUP(D72,DB!A:G,7,0),"")</f>
        <v/>
      </c>
      <c r="K72" s="131"/>
      <c r="L72" s="131" t="str">
        <f>IFERROR(VLOOKUP(D72,DB!A:I,9,0),"")</f>
        <v/>
      </c>
    </row>
    <row r="73" spans="1:12">
      <c r="A73" s="131"/>
      <c r="B73" s="131" t="str">
        <f>IFERROR(VLOOKUP(D73,DB!A:K,11,0),"")</f>
        <v/>
      </c>
      <c r="C73" s="131"/>
      <c r="D73" s="131"/>
      <c r="E73" s="131"/>
      <c r="F73" s="132"/>
      <c r="G73" s="111">
        <f ca="1">IFERROR(NOW()-F73,"")</f>
        <v>45983.425145370369</v>
      </c>
      <c r="H73" s="132"/>
      <c r="I73" s="131" t="str">
        <f>IFERROR(VLOOKUP(D73,DB!A:F,6,0),"")</f>
        <v/>
      </c>
      <c r="J73" s="131" t="str">
        <f>IFERROR(VLOOKUP(D73,DB!A:G,7,0),"")</f>
        <v/>
      </c>
      <c r="K73" s="131"/>
      <c r="L73" s="131" t="str">
        <f>IFERROR(VLOOKUP(D73,DB!A:I,9,0),"")</f>
        <v/>
      </c>
    </row>
    <row r="74" spans="1:12">
      <c r="A74" s="131"/>
      <c r="B74" s="131" t="str">
        <f>IFERROR(VLOOKUP(D74,DB!A:K,11,0),"")</f>
        <v/>
      </c>
      <c r="C74" s="131"/>
      <c r="D74" s="131"/>
      <c r="E74" s="131"/>
      <c r="F74" s="132"/>
      <c r="G74" s="111">
        <f ca="1">IFERROR(NOW()-F74,"")</f>
        <v>45983.425145370369</v>
      </c>
      <c r="H74" s="132"/>
      <c r="I74" s="131" t="str">
        <f>IFERROR(VLOOKUP(D74,DB!A:F,6,0),"")</f>
        <v/>
      </c>
      <c r="J74" s="131" t="str">
        <f>IFERROR(VLOOKUP(D74,DB!A:G,7,0),"")</f>
        <v/>
      </c>
      <c r="K74" s="131"/>
      <c r="L74" s="131" t="str">
        <f>IFERROR(VLOOKUP(D74,DB!A:I,9,0),"")</f>
        <v/>
      </c>
    </row>
    <row r="75" spans="1:12">
      <c r="A75" s="131"/>
      <c r="B75" s="131" t="str">
        <f>IFERROR(VLOOKUP(D75,DB!A:K,11,0),"")</f>
        <v/>
      </c>
      <c r="C75" s="131"/>
      <c r="D75" s="131"/>
      <c r="E75" s="131"/>
      <c r="F75" s="132"/>
      <c r="G75" s="111">
        <f ca="1">IFERROR(NOW()-F75,"")</f>
        <v>45983.425145370369</v>
      </c>
      <c r="H75" s="132"/>
      <c r="I75" s="131" t="str">
        <f>IFERROR(VLOOKUP(D75,DB!A:F,6,0),"")</f>
        <v/>
      </c>
      <c r="J75" s="131" t="str">
        <f>IFERROR(VLOOKUP(D75,DB!A:G,7,0),"")</f>
        <v/>
      </c>
      <c r="K75" s="131"/>
      <c r="L75" s="131" t="str">
        <f>IFERROR(VLOOKUP(D75,DB!A:I,9,0),"")</f>
        <v/>
      </c>
    </row>
    <row r="76" spans="1:12">
      <c r="A76" s="131"/>
      <c r="B76" s="131" t="str">
        <f>IFERROR(VLOOKUP(D76,DB!A:K,11,0),"")</f>
        <v/>
      </c>
      <c r="C76" s="131"/>
      <c r="D76" s="131"/>
      <c r="E76" s="131"/>
      <c r="F76" s="132"/>
      <c r="G76" s="111">
        <f ca="1">IFERROR(NOW()-F76,"")</f>
        <v>45983.425145370369</v>
      </c>
      <c r="H76" s="132"/>
      <c r="I76" s="131" t="str">
        <f>IFERROR(VLOOKUP(D76,DB!A:F,6,0),"")</f>
        <v/>
      </c>
      <c r="J76" s="131" t="str">
        <f>IFERROR(VLOOKUP(D76,DB!A:G,7,0),"")</f>
        <v/>
      </c>
      <c r="K76" s="131"/>
      <c r="L76" s="131" t="str">
        <f>IFERROR(VLOOKUP(D76,DB!A:I,9,0),"")</f>
        <v/>
      </c>
    </row>
    <row r="77" spans="1:12">
      <c r="A77" s="131"/>
      <c r="B77" s="131" t="str">
        <f>IFERROR(VLOOKUP(D77,DB!A:K,11,0),"")</f>
        <v/>
      </c>
      <c r="C77" s="131"/>
      <c r="D77" s="131"/>
      <c r="E77" s="131"/>
      <c r="F77" s="132"/>
      <c r="G77" s="111">
        <f ca="1">IFERROR(NOW()-F77,"")</f>
        <v>45983.425145370369</v>
      </c>
      <c r="H77" s="132"/>
      <c r="I77" s="131" t="str">
        <f>IFERROR(VLOOKUP(D77,DB!A:F,6,0),"")</f>
        <v/>
      </c>
      <c r="J77" s="131" t="str">
        <f>IFERROR(VLOOKUP(D77,DB!A:G,7,0),"")</f>
        <v/>
      </c>
      <c r="K77" s="131"/>
      <c r="L77" s="131" t="str">
        <f>IFERROR(VLOOKUP(D77,DB!A:I,9,0),"")</f>
        <v/>
      </c>
    </row>
    <row r="78" spans="1:12">
      <c r="A78" s="131"/>
      <c r="B78" s="131" t="str">
        <f>IFERROR(VLOOKUP(D78,DB!A:K,11,0),"")</f>
        <v/>
      </c>
      <c r="C78" s="131"/>
      <c r="D78" s="131"/>
      <c r="E78" s="131"/>
      <c r="F78" s="132"/>
      <c r="G78" s="111">
        <f ca="1">IFERROR(NOW()-F78,"")</f>
        <v>45983.425145370369</v>
      </c>
      <c r="H78" s="132"/>
      <c r="I78" s="131" t="str">
        <f>IFERROR(VLOOKUP(D78,DB!A:F,6,0),"")</f>
        <v/>
      </c>
      <c r="J78" s="131" t="str">
        <f>IFERROR(VLOOKUP(D78,DB!A:G,7,0),"")</f>
        <v/>
      </c>
      <c r="K78" s="131"/>
      <c r="L78" s="131" t="str">
        <f>IFERROR(VLOOKUP(D78,DB!A:I,9,0),"")</f>
        <v/>
      </c>
    </row>
    <row r="79" spans="1:12">
      <c r="A79" s="131"/>
      <c r="B79" s="131" t="str">
        <f>IFERROR(VLOOKUP(D79,DB!A:K,11,0),"")</f>
        <v/>
      </c>
      <c r="C79" s="131"/>
      <c r="D79" s="131"/>
      <c r="E79" s="131"/>
      <c r="F79" s="132"/>
      <c r="G79" s="111">
        <f ca="1">IFERROR(NOW()-F79,"")</f>
        <v>45983.425145370369</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45983.425145370369</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45983.425145370369</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45983.425145370369</v>
      </c>
      <c r="H82" s="132"/>
      <c r="I82" s="131" t="str">
        <f>IFERROR(VLOOKUP(D82,DB!A:F,6,0),"")</f>
        <v/>
      </c>
      <c r="J82" s="131" t="str">
        <f>IFERROR(VLOOKUP(D82,DB!A:G,7,0),"")</f>
        <v/>
      </c>
      <c r="K82" s="131"/>
      <c r="L82" s="131" t="str">
        <f>IFERROR(VLOOKUP(D82,DB!A:I,9,0),"")</f>
        <v/>
      </c>
    </row>
    <row r="83" spans="1:12">
      <c r="A83" s="131"/>
      <c r="B83" s="131" t="str">
        <f>IFERROR(VLOOKUP(D83,DB!A:K,11,0),"")</f>
        <v/>
      </c>
      <c r="C83" s="131"/>
      <c r="D83" s="131"/>
      <c r="E83" s="131"/>
      <c r="F83" s="132"/>
      <c r="G83" s="111">
        <f ca="1">IFERROR(NOW()-F83,"")</f>
        <v>45983.425145370369</v>
      </c>
      <c r="H83" s="132"/>
      <c r="I83" s="131" t="str">
        <f>IFERROR(VLOOKUP(D83,DB!A:F,6,0),"")</f>
        <v/>
      </c>
      <c r="J83" s="131" t="str">
        <f>IFERROR(VLOOKUP(D83,DB!A:G,7,0),"")</f>
        <v/>
      </c>
      <c r="K83" s="131"/>
      <c r="L83" s="131" t="str">
        <f>IFERROR(VLOOKUP(D83,DB!A:I,9,0),"")</f>
        <v/>
      </c>
    </row>
    <row r="84" spans="1:12">
      <c r="A84" s="131"/>
      <c r="B84" s="131" t="str">
        <f>IFERROR(VLOOKUP(D84,DB!A:K,11,0),"")</f>
        <v/>
      </c>
      <c r="C84" s="131"/>
      <c r="D84" s="131"/>
      <c r="E84" s="131"/>
      <c r="F84" s="132"/>
      <c r="G84" s="111">
        <f ca="1">IFERROR(NOW()-F84,"")</f>
        <v>45983.425145370369</v>
      </c>
      <c r="H84" s="132"/>
      <c r="I84" s="131" t="str">
        <f>IFERROR(VLOOKUP(D84,DB!A:F,6,0),"")</f>
        <v/>
      </c>
      <c r="J84" s="131" t="str">
        <f>IFERROR(VLOOKUP(D84,DB!A:G,7,0),"")</f>
        <v/>
      </c>
      <c r="K84" s="131"/>
      <c r="L84" s="131" t="str">
        <f>IFERROR(VLOOKUP(D84,DB!A:I,9,0),"")</f>
        <v/>
      </c>
    </row>
    <row r="85" spans="1:12">
      <c r="A85" s="131"/>
      <c r="B85" s="131" t="str">
        <f>IFERROR(VLOOKUP(D85,DB!A:K,11,0),"")</f>
        <v/>
      </c>
      <c r="C85" s="131"/>
      <c r="D85" s="131"/>
      <c r="E85" s="131"/>
      <c r="F85" s="132"/>
      <c r="G85" s="111">
        <f ca="1">IFERROR(NOW()-F85,"")</f>
        <v>45983.425145370369</v>
      </c>
      <c r="H85" s="132"/>
      <c r="I85" s="131" t="str">
        <f>IFERROR(VLOOKUP(D85,DB!A:F,6,0),"")</f>
        <v/>
      </c>
      <c r="J85" s="131" t="str">
        <f>IFERROR(VLOOKUP(D85,DB!A:G,7,0),"")</f>
        <v/>
      </c>
      <c r="K85" s="131"/>
      <c r="L85" s="131" t="str">
        <f>IFERROR(VLOOKUP(D85,DB!A:I,9,0),"")</f>
        <v/>
      </c>
    </row>
    <row r="86" spans="1:12">
      <c r="A86" s="131"/>
      <c r="B86" s="131" t="str">
        <f>IFERROR(VLOOKUP(D86,DB!A:K,11,0),"")</f>
        <v/>
      </c>
      <c r="C86" s="131"/>
      <c r="D86" s="131"/>
      <c r="E86" s="131"/>
      <c r="F86" s="132"/>
      <c r="G86" s="111">
        <f ca="1">IFERROR(NOW()-F86,"")</f>
        <v>45983.425145370369</v>
      </c>
      <c r="H86" s="132"/>
      <c r="I86" s="131" t="str">
        <f>IFERROR(VLOOKUP(D86,DB!A:F,6,0),"")</f>
        <v/>
      </c>
      <c r="J86" s="131" t="str">
        <f>IFERROR(VLOOKUP(D86,DB!A:G,7,0),"")</f>
        <v/>
      </c>
      <c r="K86" s="131"/>
      <c r="L86" s="131" t="str">
        <f>IFERROR(VLOOKUP(D86,DB!A:I,9,0),"")</f>
        <v/>
      </c>
    </row>
    <row r="87" spans="1:12">
      <c r="A87" s="131"/>
      <c r="B87" s="131" t="str">
        <f>IFERROR(VLOOKUP(D87,DB!A:K,11,0),"")</f>
        <v/>
      </c>
      <c r="C87" s="131"/>
      <c r="D87" s="131"/>
      <c r="E87" s="131"/>
      <c r="F87" s="132"/>
      <c r="G87" s="111">
        <f ca="1">IFERROR(NOW()-F87,"")</f>
        <v>45983.425145370369</v>
      </c>
      <c r="H87" s="132"/>
      <c r="I87" s="131" t="str">
        <f>IFERROR(VLOOKUP(D87,DB!A:F,6,0),"")</f>
        <v/>
      </c>
      <c r="J87" s="131" t="str">
        <f>IFERROR(VLOOKUP(D87,DB!A:G,7,0),"")</f>
        <v/>
      </c>
      <c r="K87" s="131"/>
      <c r="L87" s="131" t="str">
        <f>IFERROR(VLOOKUP(D87,DB!A:I,9,0),"")</f>
        <v/>
      </c>
    </row>
    <row r="88" spans="1:12">
      <c r="A88" s="131"/>
      <c r="B88" s="131" t="str">
        <f>IFERROR(VLOOKUP(D88,DB!A:K,11,0),"")</f>
        <v/>
      </c>
      <c r="C88" s="131"/>
      <c r="D88" s="131"/>
      <c r="E88" s="131"/>
      <c r="F88" s="132"/>
      <c r="G88" s="111">
        <f ca="1">IFERROR(NOW()-F88,"")</f>
        <v>45983.425145370369</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45983.425145370369</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45983.425145370369</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45983.425145370369</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45983.425145370369</v>
      </c>
      <c r="H92" s="132"/>
      <c r="I92" s="131" t="str">
        <f>IFERROR(VLOOKUP(D92,DB!A:F,6,0),"")</f>
        <v/>
      </c>
      <c r="J92" s="131" t="str">
        <f>IFERROR(VLOOKUP(D92,DB!A:G,7,0),"")</f>
        <v/>
      </c>
      <c r="K92" s="131"/>
      <c r="L92" s="131" t="str">
        <f>IFERROR(VLOOKUP(D92,DB!A:I,9,0),"")</f>
        <v/>
      </c>
    </row>
    <row r="93" spans="1:12">
      <c r="A93" s="131"/>
      <c r="B93" s="131" t="str">
        <f>IFERROR(VLOOKUP(D93,DB!A:K,11,0),"")</f>
        <v/>
      </c>
      <c r="C93" s="131"/>
      <c r="D93" s="131"/>
      <c r="E93" s="131"/>
      <c r="F93" s="132"/>
      <c r="G93" s="111">
        <f ca="1">IFERROR(NOW()-F93,"")</f>
        <v>45983.425145370369</v>
      </c>
      <c r="H93" s="132"/>
      <c r="I93" s="131" t="str">
        <f>IFERROR(VLOOKUP(D93,DB!A:F,6,0),"")</f>
        <v/>
      </c>
      <c r="J93" s="131" t="str">
        <f>IFERROR(VLOOKUP(D93,DB!A:G,7,0),"")</f>
        <v/>
      </c>
      <c r="K93" s="131"/>
      <c r="L93" s="131" t="str">
        <f>IFERROR(VLOOKUP(D93,DB!A:I,9,0),"")</f>
        <v/>
      </c>
    </row>
    <row r="94" spans="1:12">
      <c r="A94" s="131"/>
      <c r="B94" s="131" t="str">
        <f>IFERROR(VLOOKUP(D94,DB!A:K,11,0),"")</f>
        <v/>
      </c>
      <c r="C94" s="131"/>
      <c r="D94" s="131"/>
      <c r="E94" s="131"/>
      <c r="F94" s="132"/>
      <c r="G94" s="111">
        <f ca="1">IFERROR(NOW()-F94,"")</f>
        <v>45983.425145370369</v>
      </c>
      <c r="H94" s="132"/>
      <c r="I94" s="131" t="str">
        <f>IFERROR(VLOOKUP(D94,DB!A:F,6,0),"")</f>
        <v/>
      </c>
      <c r="J94" s="131" t="str">
        <f>IFERROR(VLOOKUP(D94,DB!A:G,7,0),"")</f>
        <v/>
      </c>
      <c r="K94" s="131"/>
      <c r="L94" s="131" t="str">
        <f>IFERROR(VLOOKUP(D94,DB!A:I,9,0),"")</f>
        <v/>
      </c>
    </row>
    <row r="95" spans="1:12">
      <c r="A95" s="131"/>
      <c r="B95" s="131" t="str">
        <f>IFERROR(VLOOKUP(D95,DB!A:K,11,0),"")</f>
        <v/>
      </c>
      <c r="C95" s="131"/>
      <c r="D95" s="131"/>
      <c r="E95" s="131"/>
      <c r="F95" s="132"/>
      <c r="G95" s="111">
        <f ca="1">IFERROR(NOW()-F95,"")</f>
        <v>45983.425145370369</v>
      </c>
      <c r="H95" s="132"/>
      <c r="I95" s="131" t="str">
        <f>IFERROR(VLOOKUP(D95,DB!A:F,6,0),"")</f>
        <v/>
      </c>
      <c r="J95" s="131" t="str">
        <f>IFERROR(VLOOKUP(D95,DB!A:G,7,0),"")</f>
        <v/>
      </c>
      <c r="K95" s="131"/>
      <c r="L95" s="131" t="str">
        <f>IFERROR(VLOOKUP(D95,DB!A:I,9,0),"")</f>
        <v/>
      </c>
    </row>
    <row r="96" spans="1:12">
      <c r="A96" s="131"/>
      <c r="B96" s="131" t="str">
        <f>IFERROR(VLOOKUP(D96,DB!A:K,11,0),"")</f>
        <v/>
      </c>
      <c r="C96" s="131"/>
      <c r="D96" s="131"/>
      <c r="E96" s="131"/>
      <c r="F96" s="132"/>
      <c r="G96" s="111">
        <f ca="1">IFERROR(NOW()-F96,"")</f>
        <v>45983.425145370369</v>
      </c>
      <c r="H96" s="132"/>
      <c r="I96" s="131" t="str">
        <f>IFERROR(VLOOKUP(D96,DB!A:F,6,0),"")</f>
        <v/>
      </c>
      <c r="J96" s="131" t="str">
        <f>IFERROR(VLOOKUP(D96,DB!A:G,7,0),"")</f>
        <v/>
      </c>
      <c r="K96" s="131"/>
      <c r="L96" s="131" t="str">
        <f>IFERROR(VLOOKUP(D96,DB!A:I,9,0),"")</f>
        <v/>
      </c>
    </row>
    <row r="97" spans="1:12">
      <c r="A97" s="131"/>
      <c r="B97" s="131" t="str">
        <f>IFERROR(VLOOKUP(D97,DB!A:K,11,0),"")</f>
        <v/>
      </c>
      <c r="C97" s="131"/>
      <c r="D97" s="131"/>
      <c r="E97" s="131"/>
      <c r="F97" s="132"/>
      <c r="G97" s="111">
        <f ca="1">IFERROR(NOW()-F97,"")</f>
        <v>45983.425145370369</v>
      </c>
      <c r="H97" s="132"/>
      <c r="I97" s="131" t="str">
        <f>IFERROR(VLOOKUP(D97,DB!A:F,6,0),"")</f>
        <v/>
      </c>
      <c r="J97" s="131" t="str">
        <f>IFERROR(VLOOKUP(D97,DB!A:G,7,0),"")</f>
        <v/>
      </c>
      <c r="K97" s="131"/>
      <c r="L97" s="131" t="str">
        <f>IFERROR(VLOOKUP(D97,DB!A:I,9,0),"")</f>
        <v/>
      </c>
    </row>
    <row r="98" spans="1:12">
      <c r="A98" s="131"/>
      <c r="B98" s="131" t="str">
        <f>IFERROR(VLOOKUP(D98,DB!A:K,11,0),"")</f>
        <v/>
      </c>
      <c r="C98" s="131"/>
      <c r="D98" s="131"/>
      <c r="E98" s="131"/>
      <c r="F98" s="132"/>
      <c r="G98" s="111">
        <f ca="1">IFERROR(NOW()-F98,"")</f>
        <v>45983.425145370369</v>
      </c>
      <c r="H98" s="132"/>
      <c r="I98" s="131" t="str">
        <f>IFERROR(VLOOKUP(D98,DB!A:F,6,0),"")</f>
        <v/>
      </c>
      <c r="J98" s="131" t="str">
        <f>IFERROR(VLOOKUP(D98,DB!A:G,7,0),"")</f>
        <v/>
      </c>
      <c r="K98" s="131"/>
      <c r="L98" s="131" t="str">
        <f>IFERROR(VLOOKUP(D98,DB!A:I,9,0),"")</f>
        <v/>
      </c>
    </row>
    <row r="99" spans="1:12">
      <c r="A99" s="109"/>
      <c r="B99" s="109"/>
      <c r="C99" s="109"/>
      <c r="D99" s="109"/>
      <c r="E99" s="109"/>
      <c r="F99" s="109"/>
      <c r="G99" s="109"/>
      <c r="H99" s="109"/>
      <c r="I99" s="109"/>
      <c r="J99" s="109"/>
      <c r="K99" s="109"/>
      <c r="L99" s="109"/>
    </row>
    <row r="100" spans="1:12">
      <c r="A100" s="109"/>
      <c r="B100" s="109"/>
      <c r="C100" s="109"/>
      <c r="D100" s="109"/>
      <c r="E100" s="109"/>
      <c r="F100" s="109"/>
      <c r="G100" s="109"/>
      <c r="H100" s="109"/>
      <c r="I100" s="109"/>
      <c r="J100" s="109"/>
      <c r="K100" s="109"/>
      <c r="L100" s="109"/>
    </row>
    <row r="101" spans="1:12">
      <c r="A101" s="109"/>
      <c r="B101" s="109"/>
      <c r="C101" s="109"/>
      <c r="D101" s="109"/>
      <c r="E101" s="109"/>
      <c r="F101" s="109"/>
      <c r="G101" s="109"/>
      <c r="H101" s="109"/>
      <c r="I101" s="109"/>
      <c r="J101" s="109"/>
      <c r="K101" s="109"/>
      <c r="L101" s="109"/>
    </row>
    <row r="102" spans="1:12">
      <c r="A102" s="109"/>
      <c r="B102" s="109"/>
      <c r="C102" s="109"/>
      <c r="D102" s="109"/>
      <c r="E102" s="109"/>
      <c r="F102" s="109"/>
      <c r="G102" s="109"/>
      <c r="H102" s="109"/>
      <c r="I102" s="109"/>
      <c r="J102" s="109"/>
      <c r="K102" s="109"/>
      <c r="L102" s="109"/>
    </row>
    <row r="103" spans="1:12">
      <c r="A103" s="109"/>
      <c r="B103" s="109"/>
      <c r="C103" s="109"/>
      <c r="D103" s="109"/>
      <c r="E103" s="109"/>
      <c r="F103" s="109"/>
      <c r="G103" s="109"/>
      <c r="H103" s="109"/>
      <c r="I103" s="109"/>
      <c r="J103" s="109"/>
      <c r="K103" s="109"/>
      <c r="L103" s="109"/>
    </row>
    <row r="104" spans="1:12">
      <c r="A104" s="109"/>
      <c r="B104" s="109"/>
      <c r="C104" s="109"/>
      <c r="D104" s="109"/>
      <c r="E104" s="109"/>
      <c r="F104" s="109"/>
      <c r="G104" s="109"/>
      <c r="H104" s="109"/>
      <c r="I104" s="109"/>
      <c r="J104" s="109"/>
      <c r="K104" s="109"/>
      <c r="L104" s="109"/>
    </row>
    <row r="105" spans="1:12">
      <c r="A105" s="109"/>
      <c r="B105" s="109"/>
      <c r="C105" s="109"/>
      <c r="D105" s="109"/>
      <c r="E105" s="109"/>
      <c r="F105" s="109"/>
      <c r="G105" s="109"/>
      <c r="H105" s="109"/>
      <c r="I105" s="109"/>
      <c r="J105" s="109"/>
      <c r="K105" s="109"/>
      <c r="L105" s="109"/>
    </row>
    <row r="106" spans="1:12">
      <c r="A106" s="109"/>
      <c r="B106" s="109"/>
      <c r="C106" s="109"/>
      <c r="D106" s="109"/>
      <c r="E106" s="109"/>
      <c r="F106" s="109"/>
      <c r="G106" s="109"/>
      <c r="H106" s="109"/>
      <c r="I106" s="109"/>
      <c r="J106" s="109"/>
      <c r="K106" s="109"/>
      <c r="L106" s="109"/>
    </row>
    <row r="107" spans="1:12">
      <c r="A107" s="109"/>
      <c r="B107" s="109"/>
      <c r="C107" s="109"/>
      <c r="D107" s="109"/>
      <c r="E107" s="109"/>
      <c r="F107" s="109"/>
      <c r="G107" s="109"/>
      <c r="H107" s="109"/>
      <c r="I107" s="109"/>
      <c r="J107" s="109"/>
      <c r="K107" s="109"/>
      <c r="L107" s="109"/>
    </row>
    <row r="108" spans="1:12">
      <c r="A108" s="109"/>
      <c r="B108" s="109"/>
      <c r="C108" s="109"/>
      <c r="D108" s="109"/>
      <c r="E108" s="109"/>
      <c r="F108" s="109"/>
      <c r="G108" s="109"/>
      <c r="H108" s="109"/>
      <c r="I108" s="109"/>
      <c r="J108" s="109"/>
      <c r="K108" s="109"/>
      <c r="L108" s="109"/>
    </row>
    <row r="109" spans="1:12">
      <c r="A109" s="109"/>
      <c r="B109" s="109"/>
      <c r="C109" s="109"/>
      <c r="D109" s="109"/>
      <c r="E109" s="109"/>
      <c r="F109" s="109"/>
      <c r="G109" s="109"/>
      <c r="H109" s="109"/>
      <c r="I109" s="109"/>
      <c r="J109" s="109"/>
      <c r="K109" s="109"/>
      <c r="L109" s="109"/>
    </row>
    <row r="110" spans="1:12">
      <c r="A110" s="109"/>
      <c r="B110" s="109"/>
      <c r="C110" s="109"/>
      <c r="D110" s="109"/>
      <c r="E110" s="109"/>
      <c r="F110" s="109"/>
      <c r="G110" s="109"/>
      <c r="H110" s="109"/>
      <c r="I110" s="109"/>
      <c r="J110" s="109"/>
      <c r="K110" s="109"/>
      <c r="L110" s="109"/>
    </row>
  </sheetData>
  <dataValidations count="2">
    <dataValidation allowBlank="1" showInputMessage="1" showErrorMessage="1" sqref="E1" xr:uid="{920C6338-E771-4DAE-8C89-92A9093EA4DE}"/>
    <dataValidation type="list" allowBlank="1" showInputMessage="1" showErrorMessage="1" sqref="E2:E9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9"/>
  <sheetViews>
    <sheetView workbookViewId="0">
      <selection activeCell="A2" sqref="A2:X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49" t="s">
        <v>39124</v>
      </c>
      <c r="B2" s="119" t="str">
        <f>IFERROR(VLOOKUP(D2,DB!A:K,11,0),"")</f>
        <v>R6</v>
      </c>
      <c r="C2" s="120">
        <v>1</v>
      </c>
      <c r="D2" s="119" t="s">
        <v>31093</v>
      </c>
      <c r="E2" s="109" t="s">
        <v>39021</v>
      </c>
      <c r="F2" s="150">
        <v>45983.404386574075</v>
      </c>
      <c r="G2" s="104">
        <f t="shared" ref="G2:G19" ca="1" si="0">IFERROR(NOW()-F2,"-")</f>
        <v>2.0758796294103377E-2</v>
      </c>
      <c r="H2" s="150">
        <v>45983.398530092592</v>
      </c>
      <c r="I2" s="119" t="str">
        <f>IFERROR(VLOOKUP(D2,DB!A:F,6,0),"")</f>
        <v>SCECO</v>
      </c>
      <c r="J2" s="119" t="str">
        <f>IFERROR(VLOOKUP(D2,DB!A:G,7,0),"")</f>
        <v>Vandalized</v>
      </c>
      <c r="K2" s="122" t="s">
        <v>39125</v>
      </c>
      <c r="L2" s="123" t="str">
        <f>IFERROR(VLOOKUP(D2,DB!A:I,9,0),"")</f>
        <v>Latis</v>
      </c>
    </row>
    <row r="3" spans="1:16382" ht="31.5" customHeight="1">
      <c r="A3" s="118"/>
      <c r="B3" s="119" t="str">
        <f>IFERROR(VLOOKUP(D3,DB!A:K,11,0),"")</f>
        <v/>
      </c>
      <c r="C3" s="120"/>
      <c r="D3" s="119"/>
      <c r="E3" s="109"/>
      <c r="F3" s="121"/>
      <c r="G3" s="104">
        <f t="shared" ca="1" si="0"/>
        <v>45983.425145370369</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45983.425145370369</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45983.425145370369</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45983.425145370369</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45983.425145370369</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45983.425145370369</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45983.425145370369</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45983.425145370369</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45983.425145370369</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45983.425145370369</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45983.425145370369</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45983.425145370369</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45983.425145370369</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45983.425145370369</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45983.425145370369</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45983.425145370369</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45983.425145370369</v>
      </c>
      <c r="H19" s="121"/>
      <c r="I19" s="119" t="str">
        <f>IFERROR(VLOOKUP(D19,DB!A:F,6,0),"")</f>
        <v/>
      </c>
      <c r="J19" s="119" t="str">
        <f>IFERROR(VLOOKUP(D19,DB!A:G,7,0),"")</f>
        <v/>
      </c>
      <c r="K19" s="122"/>
      <c r="L19" s="123" t="str">
        <f>IFERROR(VLOOKUP(D19,DB!A:I,9,0),"")</f>
        <v/>
      </c>
    </row>
  </sheetData>
  <dataValidations count="2">
    <dataValidation allowBlank="1" showInputMessage="1" showErrorMessage="1" sqref="E1" xr:uid="{9E1BC488-8814-4F8A-8DBE-742B3278AB71}"/>
    <dataValidation type="list" allowBlank="1" showInputMessage="1" showErrorMessage="1" sqref="E2:E1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2025-11-22T07:12:42Z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