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846" documentId="120_S{2AC9BD13-BADA-5192-A53E-5A8FF88502F6}" xr6:coauthVersionLast="47" xr6:coauthVersionMax="47" xr10:uidLastSave="{564E765A-ACCB-4FBE-8821-132BBB440863}"/>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B7" i="4"/>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G6" i="4"/>
  <c r="I6" i="4"/>
  <c r="J6" i="4"/>
  <c r="L6"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<sst xmlns="http://schemas.openxmlformats.org/spreadsheetml/2006/main" count="181531" uniqueCount="39143">
  <si>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</si>
  <si>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</si>
  <si>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</si>
  <si>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</si>
  <si>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</si>
  <si>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</si>
  <si>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</si>
  <si>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</si>
  <si>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</si>
  <si>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</si>
  <si>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</si>
  <si>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</si>
  <si>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</si>
  <si>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</si>
  <si>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</si>
  <si>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</si>
  <si>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</si>
  <si>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</si>
  <si>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</si>
  <si>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</si>
  <si>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</si>
  <si>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</si>
  <si>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</si>
  <si>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</si>
  <si>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</si>
  <si>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</si>
  <si>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</si>
  <si>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</si>
  <si>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</si>
  <si>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</si>
  <si>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</si>
  <si>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</si>
  <si>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</si>
  <si>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</si>
  <si>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</si>
  <si>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</si>
  <si>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</si>
  <si>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</si>
  <si>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</si>
  <si>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</si>
  <si>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</si>
  <si>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</si>
  <si>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</si>
  <si>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</si>
  <si>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</si>
  <si>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</si>
  <si>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</si>
  <si>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</si>
  <si>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</si>
  <si>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</si>
  <si>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</si>
  <si>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</si>
  <si>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</si>
  <si>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</si>
  <si>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</si>
  <si>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</si>
  <si>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</si>
  <si>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</si>
  <si>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</si>
  <si>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</si>
  <si>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</si>
  <si>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</si>
  <si>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</si>
  <si>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</si>
  <si>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</si>
  <si>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</si>
  <si>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</si>
  <si>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</si>
  <si>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</si>
  <si>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</si>
  <si>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</si>
  <si>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</si>
  <si>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</si>
  <si>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</si>
  <si>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</si>
  <si>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</si>
  <si>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</si>
  <si>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</si>
  <si>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</si>
  <si>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</si>
  <si>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</si>
  <si>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</si>
  <si>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</si>
  <si>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</si>
  <si>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</si>
  <si>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</si>
  <si>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</si>
  <si>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</si>
  <si>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</si>
  <si>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</si>
  <si>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</si>
  <si>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</si>
  <si>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</si>
  <si>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</si>
  <si>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</si>
  <si>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</si>
  <si>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</si>
  <si>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</si>
  <si>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</si>
  <si>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</si>
  <si>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</si>
  <si>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</si>
  <si>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</si>
  <si>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</si>
  <si>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</si>
  <si>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</si>
  <si>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</si>
  <si>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</si>
  <si>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</si>
  <si>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</si>
  <si>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</si>
  <si>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</si>
  <si>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</si>
  <si>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</si>
  <si>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</si>
  <si>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</si>
  <si>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</si>
  <si>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</si>
  <si>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</si>
  <si>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</si>
  <si>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</si>
  <si>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</si>
  <si>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</si>
  <si>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</si>
  <si>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</si>
  <si>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</si>
  <si>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</si>
  <si>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</si>
  <si>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</si>
  <si>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</si>
  <si>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</si>
  <si>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</si>
  <si>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</si>
  <si>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</si>
  <si>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</si>
  <si>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</si>
  <si>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</si>
  <si>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</si>
  <si>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</si>
  <si>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</si>
  <si>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</si>
  <si>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</si>
  <si>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</si>
  <si>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</si>
  <si>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</si>
  <si>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</si>
  <si>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</si>
  <si>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</si>
  <si>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</si>
  <si>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</si>
  <si>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</si>
  <si>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</si>
  <si>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</si>
  <si>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</si>
  <si>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</si>
  <si>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</si>
  <si>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</si>
  <si>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</si>
  <si>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</si>
  <si>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</si>
  <si>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</si>
  <si>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</si>
  <si>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</si>
  <si>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</si>
  <si>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</si>
  <si>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</si>
  <si>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</si>
  <si>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</si>
  <si>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</si>
  <si>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</si>
  <si>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</si>
  <si>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</si>
  <si>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</si>
  <si>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</si>
  <si>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</si>
  <si>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</si>
  <si>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</si>
  <si>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</si>
  <si>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</si>
  <si>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</si>
  <si>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</si>
  <si>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</si>
  <si>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</si>
  <si>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</si>
  <si>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</si>
  <si>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</si>
  <si>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</si>
  <si>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</si>
  <si>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</si>
  <si>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</si>
  <si>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</si>
  <si>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</si>
  <si>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</si>
  <si>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</si>
  <si>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</si>
  <si>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</si>
  <si>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</si>
  <si>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</si>
  <si>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</si>
  <si>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</si>
  <si>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</si>
  <si>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</si>
  <si>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</si>
  <si>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</si>
  <si>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</si>
  <si>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</si>
  <si>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</si>
  <si>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</si>
  <si>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</si>
  <si>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</si>
  <si>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</si>
  <si>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</si>
  <si>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</si>
  <si>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</si>
  <si>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</si>
  <si>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</si>
  <si>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</si>
  <si>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</si>
  <si>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</si>
  <si>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</si>
  <si>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</si>
  <si>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</si>
  <si>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</si>
  <si>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</si>
  <si>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</si>
  <si>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</si>
  <si>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</si>
  <si>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</si>
  <si>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</si>
  <si>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</si>
  <si>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</si>
  <si>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</si>
  <si>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</si>
  <si>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</si>
  <si>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</si>
  <si>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</si>
  <si>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</si>
  <si>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</si>
  <si>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</si>
  <si>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</si>
  <si>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</si>
  <si>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</si>
  <si>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</si>
  <si>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</si>
  <si>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</si>
  <si>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</si>
  <si>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</si>
  <si>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</si>
  <si>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</si>
  <si>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</si>
  <si>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</si>
  <si>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</si>
  <si>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</si>
  <si>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</si>
  <si>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</si>
  <si>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</si>
  <si>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</si>
  <si>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</si>
  <si>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</si>
  <si>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</si>
  <si>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</si>
  <si>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</si>
  <si>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</si>
  <si>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</si>
  <si>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</si>
  <si>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</si>
  <si>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</si>
  <si>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</si>
  <si>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</si>
  <si>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</si>
  <si>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</si>
  <si>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</si>
  <si>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</si>
  <si>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</si>
  <si>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</si>
  <si>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</si>
  <si>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</si>
  <si>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</si>
  <si>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</si>
  <si>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</si>
  <si>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</si>
  <si>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</si>
  <si>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</si>
  <si>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</si>
  <si>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</si>
  <si>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</si>
  <si>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</si>
  <si>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</si>
  <si>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</si>
  <si>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</si>
  <si>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</si>
  <si>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</si>
  <si>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</si>
  <si>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</si>
  <si>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</si>
  <si>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</si>
  <si>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</si>
  <si>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</si>
  <si>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</si>
  <si>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</si>
  <si>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</si>
  <si>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</si>
  <si>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</si>
  <si>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</si>
  <si>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</si>
  <si>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</si>
  <si>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</si>
  <si>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</si>
  <si>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</si>
  <si>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</si>
  <si>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</si>
  <si>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</si>
  <si>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</si>
  <si>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</si>
  <si>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</si>
  <si>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</si>
  <si>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</si>
  <si>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</si>
  <si>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</si>
  <si>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</si>
  <si>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</si>
  <si>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</si>
  <si>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</si>
  <si>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</si>
  <si>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</si>
  <si>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</si>
  <si>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</si>
  <si>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</si>
  <si>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</si>
  <si>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</si>
  <si>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</si>
  <si>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</si>
  <si>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</si>
  <si>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</si>
  <si>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</si>
  <si>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</si>
  <si>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</si>
  <si>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</si>
  <si>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</si>
  <si>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</si>
  <si>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</si>
  <si>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</si>
  <si>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</si>
  <si>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</si>
  <si>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</si>
  <si>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</si>
  <si>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</si>
  <si>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</si>
  <si>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</si>
  <si>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</si>
  <si>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</si>
  <si>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</si>
  <si>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</si>
  <si>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</si>
  <si>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</si>
  <si>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</si>
  <si>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</si>
  <si>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</si>
  <si>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</si>
  <si>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</si>
  <si>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</si>
  <si>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</si>
  <si>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</si>
  <si>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</si>
  <si>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</si>
  <si>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</si>
  <si>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</si>
  <si>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</si>
  <si>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</si>
  <si>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</si>
  <si>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</si>
  <si>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</si>
  <si>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</si>
  <si>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</si>
  <si>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</si>
  <si>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</si>
  <si>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</si>
  <si>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</si>
  <si>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</si>
  <si>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</si>
  <si>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</si>
  <si>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</si>
  <si>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</si>
  <si>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</si>
  <si>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</si>
  <si>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</si>
  <si>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</si>
  <si>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</si>
  <si>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</si>
  <si>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</si>
  <si>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</si>
  <si>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</si>
  <si>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</si>
  <si>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</si>
  <si>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</si>
  <si>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</si>
  <si>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</si>
  <si>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</si>
  <si>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</si>
  <si>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</si>
  <si>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</si>
  <si>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</si>
  <si>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</si>
  <si>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</si>
  <si>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</si>
  <si>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</si>
  <si>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</si>
  <si>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</si>
  <si>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</si>
  <si>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</si>
  <si>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</si>
  <si>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</si>
  <si>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</si>
  <si>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</si>
  <si>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</si>
  <si>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</si>
  <si>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</si>
  <si>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</si>
  <si>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</si>
  <si>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</si>
  <si>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</si>
  <si>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</si>
  <si>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</si>
  <si>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</si>
  <si>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</si>
  <si>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</si>
  <si>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</si>
  <si>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</si>
  <si>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</si>
  <si>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</si>
  <si>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</si>
  <si>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</si>
  <si>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</si>
  <si>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</si>
  <si>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</si>
  <si>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</si>
  <si>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</si>
  <si>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</si>
  <si>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</si>
  <si>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</si>
  <si>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</si>
  <si>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</si>
  <si>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</si>
  <si>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</si>
  <si>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</si>
  <si>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</si>
  <si>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</si>
  <si>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</si>
  <si>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</si>
  <si>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</si>
  <si>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</si>
  <si>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</si>
  <si>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</si>
  <si>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</si>
  <si>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</si>
  <si>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</si>
  <si>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</si>
  <si>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</si>
  <si>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</si>
  <si>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</si>
  <si>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</si>
  <si>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</si>
  <si>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</si>
  <si>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</si>
  <si>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</si>
  <si>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</si>
  <si>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</si>
  <si>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</si>
  <si>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</si>
  <si>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</si>
  <si>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</si>
  <si>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</si>
  <si>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</si>
  <si>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</si>
  <si>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</si>
  <si>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</si>
  <si>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</si>
  <si>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</si>
  <si>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</si>
  <si>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</si>
  <si>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</si>
  <si>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</si>
  <si>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</si>
  <si>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</si>
  <si>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</si>
  <si>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</si>
  <si>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</si>
  <si>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</si>
  <si>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</si>
  <si>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</si>
  <si>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</si>
  <si>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</si>
  <si>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</si>
  <si>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</si>
  <si>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</si>
  <si>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</si>
  <si>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</si>
  <si>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</si>
  <si>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</si>
  <si>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</si>
  <si>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</si>
  <si>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</si>
  <si>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</si>
  <si>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</si>
  <si>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</si>
  <si>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</si>
  <si>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</si>
  <si>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</si>
  <si>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</si>
  <si>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</si>
  <si>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</si>
  <si>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</si>
  <si>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</si>
  <si>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</si>
  <si>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</si>
  <si>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</si>
  <si>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</si>
  <si>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</si>
  <si>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</si>
  <si>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</si>
  <si>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</si>
  <si>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</si>
  <si>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</si>
  <si>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</si>
  <si>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</si>
  <si>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</si>
  <si>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</si>
  <si>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</si>
  <si>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</si>
  <si>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</si>
  <si>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</si>
  <si>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</si>
  <si>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</si>
  <si>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</si>
  <si>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</si>
  <si>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</si>
  <si>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</si>
  <si>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</si>
  <si>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</si>
  <si>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</si>
  <si>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</si>
  <si>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</si>
  <si>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</si>
  <si>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</si>
  <si>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</si>
  <si>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</si>
  <si>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</si>
  <si>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</si>
  <si>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</si>
  <si>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</si>
  <si>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</si>
  <si>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</si>
  <si>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</si>
  <si>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</si>
  <si>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</si>
  <si>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</si>
  <si>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</si>
  <si>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</si>
  <si>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</si>
  <si>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</si>
  <si>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</si>
  <si>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</si>
  <si>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</si>
  <si>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</si>
  <si>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</si>
  <si>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</si>
  <si>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</si>
  <si>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</si>
  <si>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</si>
  <si>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</si>
  <si>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</si>
  <si>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</si>
  <si>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</si>
  <si>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</si>
  <si>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</si>
  <si>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</si>
  <si>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</si>
  <si>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</si>
  <si>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</si>
  <si>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</si>
  <si>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</si>
  <si>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</si>
  <si>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</si>
  <si>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</si>
  <si>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</si>
  <si>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</si>
  <si>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</si>
  <si>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</si>
  <si>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</si>
  <si>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</si>
  <si>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</si>
  <si>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</si>
  <si>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</si>
  <si>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</si>
  <si>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</si>
  <si>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</si>
  <si>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</si>
  <si>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</si>
  <si>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</si>
  <si>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</si>
  <si>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</si>
  <si>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</si>
  <si>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</si>
  <si>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</si>
  <si>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</si>
  <si>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</si>
  <si>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</si>
  <si>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</si>
  <si>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</si>
  <si>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</si>
  <si>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</si>
  <si>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</si>
  <si>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</si>
  <si>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</si>
  <si>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</si>
  <si>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</si>
  <si>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</si>
  <si>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</si>
  <si>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</si>
  <si>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</si>
  <si>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</si>
  <si>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</si>
  <si>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</si>
  <si>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</si>
  <si>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</si>
  <si>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</si>
  <si>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</si>
  <si>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</si>
  <si>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</si>
  <si>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</si>
  <si>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</si>
  <si>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</si>
  <si>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</si>
  <si>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</si>
  <si>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</si>
  <si>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</si>
  <si>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</si>
  <si>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</si>
  <si>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</si>
  <si>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</si>
  <si>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</si>
  <si>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</si>
  <si>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</si>
  <si>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</si>
  <si>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</si>
  <si>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</si>
  <si>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</si>
  <si>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</si>
  <si>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</si>
  <si>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</si>
  <si>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</si>
  <si>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</si>
  <si>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</si>
  <si>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</si>
  <si>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</si>
  <si>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</si>
  <si>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</si>
  <si>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</si>
  <si>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</si>
  <si>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</si>
  <si>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</si>
  <si>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</si>
  <si>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</si>
  <si>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</si>
  <si>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</si>
  <si>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</si>
  <si>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</si>
  <si>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</si>
  <si>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</si>
  <si>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</si>
  <si>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</si>
  <si>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</si>
  <si>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</si>
  <si>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</si>
  <si>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</si>
  <si>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</si>
  <si>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</si>
  <si>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</si>
  <si>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</si>
  <si>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</si>
  <si>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</si>
  <si>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</si>
  <si>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</si>
  <si>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</si>
  <si>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</si>
  <si>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</si>
  <si>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</si>
  <si>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</si>
  <si>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</si>
  <si>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</si>
  <si>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</si>
  <si>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</si>
  <si>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</si>
  <si>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</si>
  <si>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</si>
  <si>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</si>
  <si>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</si>
  <si>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</si>
  <si>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</si>
  <si>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</si>
  <si>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</si>
  <si>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</si>
  <si>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</si>
  <si>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</si>
  <si>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</si>
  <si>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</si>
  <si>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</si>
  <si>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</si>
  <si>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</si>
  <si>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</si>
  <si>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</si>
  <si>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</si>
  <si>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</si>
  <si>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</si>
  <si>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</si>
  <si>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</si>
  <si>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</si>
  <si>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</si>
  <si>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</si>
  <si>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</si>
  <si>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</si>
  <si>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</si>
  <si>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</si>
  <si>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</si>
  <si>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</si>
  <si>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</si>
  <si>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</si>
  <si>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</si>
  <si>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</si>
  <si>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</si>
  <si>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</si>
  <si>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</si>
  <si>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</si>
  <si>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</si>
  <si>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</si>
  <si>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</si>
  <si>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</si>
  <si>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</si>
  <si>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</si>
  <si>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</si>
  <si>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</si>
  <si>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</si>
  <si>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</si>
  <si>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</si>
  <si>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</si>
  <si>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</si>
  <si>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</si>
  <si>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</si>
  <si>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</si>
  <si>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</si>
  <si>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</si>
  <si>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</si>
  <si>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</si>
  <si>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</si>
  <si>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</si>
  <si>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</si>
  <si>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</si>
  <si>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</si>
  <si>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</si>
  <si>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</si>
  <si>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</si>
  <si>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</si>
  <si>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</si>
  <si>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</si>
  <si>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</si>
  <si>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</si>
  <si>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</si>
  <si>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</si>
  <si>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</si>
  <si>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</si>
  <si>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</si>
  <si>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</si>
  <si>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</si>
  <si>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</si>
  <si>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</si>
  <si>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</si>
  <si>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</si>
  <si>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</si>
  <si>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</si>
  <si>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</si>
  <si>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</si>
  <si>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</si>
  <si>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</si>
  <si>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</si>
  <si>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</si>
  <si>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</si>
  <si>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</si>
  <si>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</si>
  <si>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</si>
  <si>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</si>
  <si>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</si>
  <si>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</si>
  <si>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</si>
  <si>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</si>
  <si>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</si>
  <si>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</si>
  <si>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</si>
  <si>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</si>
  <si>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</si>
  <si>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</si>
  <si>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</si>
  <si>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</si>
  <si>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</si>
  <si>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</si>
  <si>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</si>
  <si>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</si>
  <si>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</si>
  <si>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</si>
  <si>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</si>
  <si>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</si>
  <si>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</si>
  <si>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</si>
  <si>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</si>
  <si>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</si>
  <si>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</si>
  <si>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</si>
  <si>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</si>
  <si>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</si>
  <si>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</si>
  <si>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</si>
  <si>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</si>
  <si>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</si>
  <si>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</si>
  <si>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</si>
  <si>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</si>
  <si>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</si>
  <si>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</si>
  <si>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</si>
  <si>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</si>
  <si>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</si>
  <si>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</si>
  <si>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</si>
  <si>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</si>
  <si>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</si>
  <si>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</si>
  <si>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</si>
  <si>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</si>
  <si>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</si>
  <si>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</si>
  <si>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</si>
  <si>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</si>
  <si>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</si>
  <si>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</si>
  <si>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</si>
  <si>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</si>
  <si>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</si>
  <si>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</si>
  <si>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</si>
  <si>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</si>
  <si>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</si>
  <si>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</si>
  <si>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</si>
  <si>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</si>
  <si>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</si>
  <si>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</si>
  <si>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</si>
  <si>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</si>
  <si>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</si>
  <si>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</si>
  <si>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</si>
  <si>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</si>
  <si>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</si>
  <si>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</si>
  <si>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</si>
  <si>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</si>
  <si>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</si>
  <si>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</si>
  <si>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</si>
  <si>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</si>
  <si>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</si>
  <si>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</si>
  <si>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</si>
  <si>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</si>
  <si>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</si>
  <si>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</si>
  <si>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</si>
  <si>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</si>
  <si>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</si>
  <si>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</si>
  <si>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</si>
  <si>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</si>
  <si>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</si>
  <si>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</si>
  <si>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</si>
  <si>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</si>
  <si>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</si>
  <si>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</si>
  <si>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</si>
  <si>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</si>
  <si>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</si>
  <si>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</si>
  <si>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</si>
  <si>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</si>
  <si>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</si>
  <si>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</si>
  <si>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</si>
  <si>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</si>
  <si>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</si>
  <si>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</si>
  <si>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</si>
  <si>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</si>
  <si>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</si>
  <si>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</si>
  <si>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</si>
  <si>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</si>
  <si>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</si>
  <si>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</si>
  <si>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</si>
  <si>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</si>
  <si>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</si>
  <si>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</si>
  <si>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</si>
  <si>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</si>
  <si>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</si>
  <si>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</si>
  <si>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</si>
  <si>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</si>
  <si>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</si>
  <si>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</si>
  <si>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</si>
  <si>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</si>
  <si>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</si>
  <si>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</si>
  <si>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</si>
  <si>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</si>
  <si>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</si>
  <si>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</si>
  <si>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</si>
  <si>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</si>
  <si>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</si>
  <si>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</si>
  <si>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</si>
  <si>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</si>
  <si>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</si>
  <si>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</si>
  <si>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</si>
  <si>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</si>
  <si>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</si>
  <si>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</si>
  <si>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</si>
  <si>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</si>
  <si>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</si>
  <si>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</si>
  <si>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</si>
  <si>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</si>
  <si>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</si>
  <si>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</si>
  <si>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</si>
  <si>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</si>
  <si>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</si>
  <si>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</si>
  <si>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</si>
  <si>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</si>
  <si>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</si>
  <si>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</si>
  <si>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</si>
  <si>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</si>
  <si>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</si>
  <si>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</si>
  <si>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</si>
  <si>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</si>
  <si>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</si>
  <si>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</si>
  <si>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</si>
  <si>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</si>
  <si>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</si>
  <si>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</si>
  <si>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</si>
  <si>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</si>
  <si>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</si>
  <si>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</si>
  <si>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</si>
  <si>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</si>
  <si>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</si>
  <si>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</si>
  <si>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</si>
  <si>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</si>
  <si>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</si>
  <si>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</si>
  <si>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</si>
  <si>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</si>
  <si>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</si>
  <si>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</si>
  <si>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</si>
  <si>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</si>
  <si>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</si>
  <si>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</si>
  <si>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</si>
  <si>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</si>
  <si>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</si>
  <si>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</si>
  <si>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</si>
  <si>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</si>
  <si>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</si>
  <si>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</si>
  <si>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</si>
  <si>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</si>
  <si>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</si>
  <si>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</si>
  <si>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</si>
  <si>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</si>
  <si>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</si>
  <si>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</si>
  <si>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</si>
  <si>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</si>
  <si>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</si>
  <si>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</si>
  <si>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</si>
  <si>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</si>
  <si>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</si>
  <si>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</si>
  <si>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</si>
  <si>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</si>
  <si>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</si>
  <si>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</si>
  <si>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</si>
  <si>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</si>
  <si>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</si>
  <si>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</si>
  <si>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</si>
  <si>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</si>
  <si>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</si>
  <si>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</si>
  <si>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</si>
  <si>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</si>
  <si>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</si>
  <si>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</si>
  <si>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</si>
  <si>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</si>
  <si>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</si>
  <si>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</si>
  <si>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</si>
  <si>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</si>
  <si>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</si>
  <si>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</si>
  <si>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</si>
  <si>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</si>
  <si>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</si>
  <si>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</si>
  <si>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</si>
  <si>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</si>
  <si>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</si>
  <si>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</si>
  <si>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</si>
  <si>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</si>
  <si>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</si>
  <si>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</si>
  <si>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</si>
  <si>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</si>
  <si>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</si>
  <si>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</si>
  <si>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</si>
  <si>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</si>
  <si>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</si>
  <si>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</si>
  <si>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</si>
  <si>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</si>
  <si>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</si>
  <si>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</si>
  <si>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</si>
  <si>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</si>
  <si>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</si>
  <si>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</si>
  <si>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</si>
  <si>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</si>
  <si>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</si>
  <si>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</si>
  <si>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</si>
  <si>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</si>
  <si>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</si>
  <si>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</si>
  <si>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</si>
  <si>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</si>
  <si>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</si>
  <si>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</si>
  <si>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</si>
  <si>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</si>
  <si>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</si>
  <si>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</si>
  <si>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</si>
  <si>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</si>
  <si>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</si>
  <si>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</si>
  <si>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</si>
  <si>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</si>
  <si>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</si>
  <si>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</si>
  <si>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</si>
  <si>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</si>
  <si>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</si>
  <si>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</si>
  <si>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</si>
  <si>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</si>
  <si>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</si>
  <si>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</si>
  <si>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</si>
  <si>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</si>
  <si>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</si>
  <si>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</si>
  <si>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</si>
  <si>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</si>
  <si>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</si>
  <si>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</si>
  <si>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</si>
  <si>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</si>
  <si>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</si>
  <si>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</si>
  <si>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</si>
  <si>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</si>
  <si>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</si>
  <si>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</si>
  <si>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</si>
  <si>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</si>
  <si>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</si>
  <si>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</si>
  <si>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</si>
  <si>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</si>
  <si>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</si>
  <si>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</si>
  <si>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</si>
  <si>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</si>
  <si>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</si>
  <si>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</si>
  <si>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</si>
  <si>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</si>
  <si>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</si>
  <si>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</si>
  <si>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</si>
  <si>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</si>
  <si>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</si>
  <si>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</si>
  <si>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</si>
  <si>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</si>
  <si>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</si>
  <si>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</si>
  <si>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</si>
  <si>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</si>
  <si>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</si>
  <si>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</si>
  <si>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</si>
  <si>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</si>
  <si>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</si>
  <si>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</si>
  <si>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</si>
  <si>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</si>
  <si>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</si>
  <si>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</si>
  <si>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</si>
  <si>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</si>
  <si>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</si>
  <si>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</si>
  <si>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</si>
  <si>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</si>
  <si>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</si>
  <si>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</si>
  <si>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</si>
  <si>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</si>
  <si>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</si>
  <si>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</si>
  <si>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</si>
  <si>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</si>
  <si>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</si>
  <si>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</si>
  <si>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</si>
  <si>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</si>
  <si>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</si>
  <si>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</si>
  <si>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</si>
  <si>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</si>
  <si>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</si>
  <si>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</si>
  <si>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</si>
  <si>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</si>
  <si>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</si>
  <si>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</si>
  <si>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</si>
  <si>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</si>
  <si>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</si>
  <si>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</si>
  <si>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</si>
  <si>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</si>
  <si>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</si>
  <si>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</si>
  <si>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</si>
  <si>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</si>
  <si>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</si>
  <si>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</si>
  <si>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</si>
  <si>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</si>
  <si>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</si>
  <si>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</si>
  <si>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</si>
  <si>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</si>
  <si>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</si>
  <si>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</si>
  <si>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</si>
  <si>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</si>
  <si>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</si>
  <si>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</si>
  <si>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</si>
  <si>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</si>
  <si>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</si>
  <si>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</si>
  <si>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</si>
  <si>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</si>
  <si>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</si>
  <si>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</si>
  <si>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</si>
  <si>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</si>
  <si>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</si>
  <si>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</si>
  <si>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</si>
  <si>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</si>
  <si>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</si>
  <si>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</si>
  <si>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</si>
  <si>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</si>
  <si>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</si>
  <si>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</si>
  <si>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</si>
  <si>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</si>
  <si>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</si>
  <si>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</si>
  <si>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</si>
  <si>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</si>
  <si>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</si>
  <si>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</si>
  <si>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</si>
  <si>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</si>
  <si>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</si>
  <si>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</si>
  <si>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</si>
  <si>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</si>
  <si>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</si>
  <si>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</si>
  <si>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</si>
  <si>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</si>
  <si>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</si>
  <si>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</si>
  <si>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</si>
  <si>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</si>
  <si>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</si>
  <si>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</si>
  <si>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</si>
  <si>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</si>
  <si>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</si>
  <si>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</si>
  <si>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</si>
  <si>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</si>
  <si>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</si>
  <si>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</si>
  <si>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</si>
  <si>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</si>
  <si>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</si>
  <si>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</si>
  <si>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</si>
  <si>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</si>
  <si>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</si>
  <si>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</si>
  <si>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</si>
  <si>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</si>
  <si>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</si>
  <si>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</si>
  <si>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</si>
  <si>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</si>
  <si>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</si>
  <si>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</si>
  <si>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</si>
  <si>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</si>
  <si>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</si>
  <si>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</si>
  <si>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</si>
  <si>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</si>
  <si>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</si>
  <si>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</si>
  <si>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</si>
  <si>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</si>
  <si>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</si>
  <si>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</si>
  <si>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</si>
  <si>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</si>
  <si>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</si>
  <si>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</si>
  <si>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</si>
  <si>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</si>
  <si>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</si>
  <si>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</si>
  <si>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</si>
  <si>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</si>
  <si>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</si>
  <si>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</si>
  <si>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</si>
  <si>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</si>
  <si>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</si>
  <si>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</si>
  <si>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</si>
  <si>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</si>
  <si>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</si>
  <si>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</si>
  <si>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</si>
  <si>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</si>
  <si>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</si>
  <si>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</si>
  <si>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</si>
  <si>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</si>
  <si>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</si>
  <si>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</si>
  <si>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</si>
  <si>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</si>
  <si>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</si>
  <si>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</si>
  <si>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</si>
  <si>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</si>
  <si>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</si>
  <si>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</si>
  <si>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</si>
  <si>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</si>
  <si>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</si>
  <si>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</si>
  <si>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</si>
  <si>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</si>
  <si>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</si>
  <si>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</si>
  <si>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</si>
  <si>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</si>
  <si>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</si>
  <si>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</si>
  <si>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</si>
  <si>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</si>
  <si>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</si>
  <si>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</si>
  <si>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</si>
  <si>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</si>
  <si>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</si>
  <si>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</si>
  <si>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</si>
  <si>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</si>
  <si>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</si>
  <si>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</si>
  <si>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</si>
  <si>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</si>
  <si>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</si>
  <si>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</si>
  <si>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</si>
  <si>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</si>
  <si>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</si>
  <si>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</si>
  <si>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</si>
  <si>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</si>
  <si>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</si>
  <si>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</si>
  <si>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</si>
  <si>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</si>
  <si>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</si>
  <si>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</si>
  <si>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</si>
  <si>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</si>
  <si>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</si>
  <si>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</si>
  <si>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</si>
  <si>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</si>
  <si>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</si>
  <si>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</si>
  <si>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</si>
  <si>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</si>
  <si>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</si>
  <si>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</si>
  <si>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</si>
  <si>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</si>
  <si>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</si>
  <si>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</si>
  <si>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</si>
  <si>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</si>
  <si>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</si>
  <si>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</si>
  <si>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</si>
  <si>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</si>
  <si>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</si>
  <si>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</si>
  <si>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</si>
  <si>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</si>
  <si>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</si>
  <si>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</si>
  <si>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</si>
  <si>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</si>
  <si>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</si>
  <si>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</si>
  <si>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</si>
  <si>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</si>
  <si>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</si>
  <si>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</si>
  <si>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</si>
  <si>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</si>
  <si>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</si>
  <si>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</si>
  <si>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</si>
  <si>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</si>
  <si>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</si>
  <si>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</si>
  <si>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</si>
  <si>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</si>
  <si>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</si>
  <si>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</si>
  <si>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</si>
  <si>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</si>
  <si>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</si>
  <si>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</si>
  <si>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</si>
  <si>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</si>
  <si>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</si>
  <si>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</si>
  <si>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</si>
  <si>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</si>
  <si>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</si>
  <si>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</si>
  <si>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</si>
  <si>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</si>
  <si>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</si>
  <si>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</si>
  <si>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</si>
  <si>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</si>
  <si>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</si>
  <si>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</si>
  <si>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</si>
  <si>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</si>
  <si>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</si>
  <si>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</si>
  <si>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</si>
  <si>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</si>
  <si>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</si>
  <si>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</si>
  <si>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</si>
  <si>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</si>
  <si>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</si>
  <si>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</si>
  <si>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</si>
  <si>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</si>
  <si>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</si>
  <si>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</si>
  <si>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</si>
  <si>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</si>
  <si>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</si>
  <si>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</si>
  <si>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</si>
  <si>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</si>
  <si>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</si>
  <si>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</si>
  <si>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</si>
  <si>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</si>
  <si>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</si>
  <si>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</si>
  <si>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</si>
  <si>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</si>
  <si>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</si>
  <si>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</si>
  <si>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</si>
  <si>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</si>
  <si>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</si>
  <si>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</si>
  <si>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</si>
  <si>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</si>
  <si>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</si>
  <si>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</si>
  <si>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</si>
  <si>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</si>
  <si>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</si>
  <si>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</si>
  <si>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</si>
  <si>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</si>
  <si>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</si>
  <si>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</si>
  <si>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</si>
  <si>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</si>
  <si>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</si>
  <si>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</si>
  <si>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</si>
  <si>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</si>
  <si>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</si>
  <si>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</si>
  <si>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</si>
  <si>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</si>
  <si>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</si>
  <si>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</si>
  <si>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</si>
  <si>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</si>
  <si>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</si>
  <si>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</si>
  <si>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</si>
  <si>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</si>
  <si>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</si>
  <si>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</si>
  <si>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</si>
  <si>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</si>
  <si>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</si>
  <si>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</si>
  <si>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</si>
  <si>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</si>
  <si>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</si>
  <si>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</si>
  <si>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</si>
  <si>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</si>
  <si>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</si>
  <si>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</si>
  <si>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</si>
  <si>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</si>
  <si>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</si>
  <si>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</si>
  <si>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</si>
  <si>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</si>
  <si>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</si>
  <si>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</si>
  <si>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</si>
  <si>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</si>
  <si>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</si>
  <si>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</si>
  <si>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</si>
  <si>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</si>
  <si>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</si>
  <si>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</si>
  <si>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</si>
  <si>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</si>
  <si>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</si>
  <si>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</si>
  <si>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</si>
  <si>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</si>
  <si>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</si>
  <si>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</si>
  <si>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</si>
  <si>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</si>
  <si>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</si>
  <si>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</si>
  <si>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</si>
  <si>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</si>
  <si>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</si>
  <si>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</si>
  <si>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</si>
  <si>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</si>
  <si>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</si>
  <si>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</si>
  <si>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</si>
  <si>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</si>
  <si>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</si>
  <si>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</si>
  <si>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</si>
  <si>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</si>
  <si>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</si>
  <si>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</si>
  <si>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</si>
  <si>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</si>
  <si>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</si>
  <si>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</si>
  <si>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</si>
  <si>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</si>
  <si>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</si>
  <si>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</si>
  <si>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</si>
  <si>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</si>
  <si>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</si>
  <si>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</si>
  <si>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</si>
  <si>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</si>
  <si>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</si>
  <si>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</si>
  <si>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</si>
  <si>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</si>
  <si>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</si>
  <si>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</si>
  <si>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</si>
  <si>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</si>
  <si>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</si>
  <si>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</si>
  <si>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</si>
  <si>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</si>
  <si>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</si>
  <si>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</si>
  <si>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</si>
  <si>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</si>
  <si>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</si>
  <si>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</si>
  <si>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</si>
  <si>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</si>
  <si>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</si>
  <si>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</si>
  <si>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</si>
  <si>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</si>
  <si>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</si>
  <si>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</si>
  <si>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</si>
  <si>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</si>
  <si>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</si>
  <si>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</si>
  <si>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</si>
  <si>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</si>
  <si>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</si>
  <si>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</si>
  <si>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</si>
  <si>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</si>
  <si>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</si>
  <si>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</si>
  <si>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</si>
  <si>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</si>
  <si>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</si>
  <si>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</si>
  <si>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</si>
  <si>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</si>
  <si>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</si>
  <si>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</si>
  <si>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</si>
  <si>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</si>
  <si>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</si>
  <si>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</si>
  <si>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</si>
  <si>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</si>
  <si>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</si>
  <si>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</si>
  <si>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</si>
  <si>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</si>
  <si>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</si>
  <si>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</si>
  <si>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</si>
  <si>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</si>
  <si>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</si>
  <si>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</si>
  <si>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</si>
  <si>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</si>
  <si>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</si>
  <si>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</si>
  <si>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</si>
  <si>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</si>
  <si>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</si>
  <si>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</si>
  <si>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</si>
  <si>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</si>
  <si>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</si>
  <si>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</si>
  <si>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</si>
  <si>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</si>
  <si>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</si>
  <si>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</si>
  <si>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</si>
  <si>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</si>
  <si>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</si>
  <si>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</si>
  <si>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</si>
  <si>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</si>
  <si>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</si>
  <si>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</si>
  <si>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</si>
  <si>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</si>
  <si>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</si>
  <si>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</si>
  <si>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</si>
  <si>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</si>
  <si>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</si>
  <si>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</si>
  <si>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</si>
  <si>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</si>
  <si>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</si>
  <si>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</si>
  <si>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</si>
  <si>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</si>
  <si>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</si>
  <si>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</si>
  <si>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</si>
  <si>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</si>
  <si>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</si>
  <si>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</si>
  <si>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</si>
  <si>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</si>
  <si>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</si>
  <si>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</si>
  <si>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</si>
  <si>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</si>
  <si>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</si>
  <si>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</si>
  <si>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</si>
  <si>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</si>
  <si>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</si>
  <si>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</si>
  <si>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</si>
  <si>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</si>
  <si>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</si>
  <si>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</si>
  <si>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</si>
  <si>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</si>
  <si>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</si>
  <si>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</si>
  <si>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</si>
  <si>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</si>
  <si>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</si>
  <si>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</si>
  <si>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</si>
  <si>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</si>
  <si>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</si>
  <si>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</si>
  <si>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</si>
  <si>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</si>
  <si>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</si>
  <si>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</si>
  <si>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</si>
  <si>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</si>
  <si>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</si>
  <si>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</si>
  <si>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</si>
  <si>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</si>
  <si>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</si>
  <si>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</si>
  <si>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</si>
  <si>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</si>
  <si>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</si>
  <si>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</si>
  <si>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</si>
  <si>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</si>
  <si>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</si>
  <si>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</si>
  <si>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</si>
  <si>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</si>
  <si>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</si>
  <si>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</si>
  <si>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</si>
  <si>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</si>
  <si>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</si>
  <si>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</si>
  <si>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</si>
  <si>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</si>
  <si>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</si>
  <si>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</si>
  <si>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</si>
  <si>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</si>
  <si>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</si>
  <si>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</si>
  <si>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</si>
  <si>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</si>
  <si>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</si>
  <si>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</si>
  <si>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</si>
  <si>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</si>
  <si>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</si>
  <si>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</si>
  <si>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</si>
  <si>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</si>
  <si>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</si>
  <si>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</si>
  <si>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</si>
  <si>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</si>
  <si>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</si>
  <si>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</si>
  <si>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</si>
  <si>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</si>
  <si>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</si>
  <si>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</si>
  <si>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</si>
  <si>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</si>
  <si>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</si>
  <si>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</si>
  <si>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</si>
  <si>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</si>
  <si>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</si>
  <si>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</si>
  <si>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</si>
  <si>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</si>
  <si>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</si>
  <si>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</si>
  <si>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</si>
  <si>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</si>
  <si>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</si>
  <si>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</si>
  <si>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</si>
  <si>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</si>
  <si>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</si>
  <si>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</si>
  <si>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</si>
  <si>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</si>
  <si>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</si>
  <si>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</si>
  <si>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</si>
  <si>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</si>
  <si>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</si>
  <si>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</si>
  <si>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</si>
  <si>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</si>
  <si>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</si>
  <si>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</si>
  <si>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</si>
  <si>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</si>
  <si>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</si>
  <si>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</si>
  <si>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</si>
  <si>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</si>
  <si>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</si>
  <si>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</si>
  <si>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</si>
  <si>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</si>
  <si>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</si>
  <si>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</si>
  <si>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</si>
  <si>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</si>
  <si>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</si>
  <si>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</si>
  <si>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</si>
  <si>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</si>
  <si>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</si>
  <si>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</si>
  <si>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</si>
  <si>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</si>
  <si>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</si>
  <si>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</si>
  <si>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</si>
  <si>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</si>
  <si>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</si>
  <si>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</si>
  <si>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</si>
  <si>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</si>
  <si>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</si>
  <si>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</si>
  <si>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</si>
  <si>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</si>
  <si>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</si>
  <si>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</si>
  <si>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</si>
  <si>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</si>
  <si>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</si>
  <si>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</si>
  <si>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</si>
  <si>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</si>
  <si>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</si>
  <si>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</si>
  <si>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</si>
  <si>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</si>
  <si>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</si>
  <si>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</si>
  <si>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</si>
  <si>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</si>
  <si>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</si>
  <si>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</si>
  <si>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</si>
  <si>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</si>
  <si>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</si>
  <si>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</si>
  <si>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</si>
  <si>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</si>
  <si>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</si>
  <si>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</si>
  <si>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</si>
  <si>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</si>
  <si>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</si>
  <si>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</si>
  <si>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</si>
  <si>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</si>
  <si>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</si>
  <si>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</si>
  <si>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</si>
  <si>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</si>
  <si>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</si>
  <si>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</si>
  <si>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</si>
  <si>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</si>
  <si>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</si>
  <si>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</si>
  <si>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</si>
  <si>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</si>
  <si>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</si>
  <si>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</si>
  <si>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</si>
  <si>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</si>
  <si>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</si>
  <si>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</si>
  <si>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</si>
  <si>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</si>
  <si>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</si>
  <si>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</si>
  <si>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</si>
  <si>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</si>
  <si>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</si>
  <si>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</si>
  <si>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</si>
  <si>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</si>
  <si>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</si>
  <si>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</si>
  <si>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</si>
  <si>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</si>
  <si>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</si>
  <si>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</si>
  <si>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</si>
  <si>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</si>
  <si>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</si>
  <si>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</si>
  <si>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</si>
  <si>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</si>
  <si>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</si>
  <si>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</si>
  <si>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</si>
  <si>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</si>
  <si>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</si>
  <si>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</si>
  <si>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</si>
  <si>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</si>
  <si>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</si>
  <si>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</si>
  <si>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</si>
  <si>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</si>
  <si>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</si>
  <si>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</si>
  <si>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</si>
  <si>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</si>
  <si>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</si>
  <si>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</si>
  <si>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</si>
  <si>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</si>
  <si>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</si>
  <si>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</si>
  <si>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</si>
  <si>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</si>
  <si>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</si>
  <si>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</si>
  <si>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</si>
  <si>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</si>
  <si>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</si>
  <si>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</si>
  <si>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</si>
  <si>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</si>
  <si>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</si>
  <si>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</si>
  <si>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</si>
  <si>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</si>
  <si>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</si>
  <si>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</si>
  <si>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</si>
  <si>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</si>
  <si>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</si>
  <si>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</si>
  <si>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</si>
  <si>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</si>
  <si>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</si>
  <si>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</si>
  <si>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</si>
  <si>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</si>
  <si>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</si>
  <si>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</si>
  <si>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</si>
  <si>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</si>
  <si>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</si>
  <si>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</si>
  <si>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</si>
  <si>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</si>
  <si>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</si>
  <si>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</si>
  <si>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</si>
  <si>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</si>
  <si>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</si>
  <si>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</si>
  <si>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</si>
  <si>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</si>
  <si>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</si>
  <si>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</si>
  <si>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</si>
  <si>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</si>
  <si>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</si>
  <si>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</si>
  <si>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</si>
  <si>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</si>
  <si>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</si>
  <si>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</si>
  <si>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</si>
  <si>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</si>
  <si>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</si>
  <si>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</si>
  <si>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</si>
  <si>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</si>
  <si>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</si>
  <si>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</si>
  <si>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</si>
  <si>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</si>
  <si>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</si>
  <si>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</si>
  <si>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</si>
  <si>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</si>
  <si>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</si>
  <si>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</si>
  <si>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</si>
  <si>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</si>
  <si>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</si>
  <si>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</si>
  <si>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</si>
  <si>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</si>
  <si>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</si>
  <si>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</si>
  <si>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</si>
  <si>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</si>
  <si>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</si>
  <si>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</si>
  <si>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</si>
  <si>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</si>
  <si>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</si>
  <si>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</si>
  <si>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</si>
  <si>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</si>
  <si>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</si>
  <si>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</si>
  <si>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</si>
  <si>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</si>
  <si>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</si>
  <si>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</si>
  <si>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</si>
  <si>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</si>
  <si>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</si>
  <si>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</si>
  <si>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</si>
  <si>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</si>
  <si>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</si>
  <si>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</si>
  <si>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</si>
  <si>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</si>
  <si>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</si>
  <si>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</si>
  <si>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</si>
  <si>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</si>
  <si>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</si>
  <si>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</si>
  <si>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</si>
  <si>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</si>
  <si>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</si>
  <si>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</si>
  <si>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</si>
  <si>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</si>
  <si>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</si>
  <si>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</si>
  <si>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</si>
  <si>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</si>
  <si>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</si>
  <si>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</si>
  <si>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</si>
  <si>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</si>
  <si>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</si>
  <si>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</si>
  <si>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</si>
  <si>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</si>
  <si>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</si>
  <si>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</si>
  <si>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</si>
  <si>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</si>
  <si>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</si>
  <si>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</si>
  <si>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</si>
  <si>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</si>
  <si>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</si>
  <si>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</si>
  <si>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</si>
  <si>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</si>
  <si>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</si>
  <si>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</si>
  <si>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</si>
  <si>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</si>
  <si>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</si>
  <si>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</si>
  <si>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</si>
  <si>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</si>
  <si>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</si>
  <si>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</si>
  <si>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</si>
  <si>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</si>
  <si>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</si>
  <si>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</si>
  <si>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</si>
  <si>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</si>
  <si>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</si>
  <si>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</si>
  <si>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</si>
  <si>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</si>
  <si>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</si>
  <si>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</si>
  <si>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</si>
  <si>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</si>
  <si>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</si>
  <si>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</si>
  <si>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</si>
  <si>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</si>
  <si>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</si>
  <si>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</si>
  <si>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</si>
  <si>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</si>
  <si>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</si>
  <si>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</si>
  <si>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</si>
  <si>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</si>
  <si>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</si>
  <si>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</si>
  <si>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</si>
  <si>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</si>
  <si>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</si>
  <si>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</si>
  <si>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</si>
  <si>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</si>
  <si>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</si>
  <si>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</si>
  <si>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</si>
  <si>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</si>
  <si>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</si>
  <si>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</si>
  <si>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</si>
  <si>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</si>
  <si>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</si>
  <si>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</si>
  <si>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</si>
  <si>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</si>
  <si>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</si>
  <si>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</si>
  <si>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</si>
  <si>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</si>
  <si>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</si>
  <si>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</si>
  <si>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</si>
  <si>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</si>
  <si>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</si>
  <si>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</si>
  <si>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</si>
  <si>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</si>
  <si>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</si>
  <si>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</si>
  <si>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</si>
  <si>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</si>
  <si>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</si>
  <si>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</si>
  <si>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</si>
  <si>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</si>
  <si>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</si>
  <si>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</si>
  <si>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</si>
  <si>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</si>
  <si>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</si>
  <si>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</si>
  <si>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</si>
  <si>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</si>
  <si>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</si>
  <si>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</si>
  <si>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</si>
  <si>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</si>
  <si>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</si>
  <si>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</si>
  <si>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</si>
  <si>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</si>
  <si>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</si>
  <si>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</si>
  <si>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</si>
  <si>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</si>
  <si>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</si>
  <si>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</si>
  <si>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</si>
  <si>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</si>
  <si>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</si>
  <si>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</si>
  <si>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</si>
  <si>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</si>
  <si>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</si>
  <si>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</si>
  <si>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</si>
  <si>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</si>
  <si>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</si>
  <si>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</si>
  <si>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</si>
  <si>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</si>
  <si>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</si>
  <si>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</si>
  <si>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</si>
  <si>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</si>
  <si>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</si>
  <si>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</si>
  <si>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</si>
  <si>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</si>
  <si>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</si>
  <si>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</si>
  <si>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</si>
  <si>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</si>
  <si>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</si>
  <si>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</si>
  <si>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</si>
  <si>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</si>
  <si>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</si>
  <si>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</si>
  <si>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</si>
  <si>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</si>
  <si>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</si>
  <si>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</si>
  <si>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</si>
  <si>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</si>
  <si>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</si>
  <si>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</si>
  <si>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</si>
  <si>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</si>
  <si>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</si>
  <si>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</si>
  <si>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</si>
  <si>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</si>
  <si>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</si>
  <si>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</si>
  <si>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</si>
  <si>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</si>
  <si>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</si>
  <si>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</si>
  <si>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</si>
  <si>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</si>
  <si>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</si>
  <si>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</si>
  <si>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</si>
  <si>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</si>
  <si>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</si>
  <si>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</si>
  <si>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</si>
  <si>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</si>
  <si>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</si>
  <si>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</si>
  <si>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</si>
  <si>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</si>
  <si>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</si>
  <si>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</si>
  <si>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</si>
  <si>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</si>
  <si>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</si>
  <si>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</si>
  <si>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</si>
  <si>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</si>
  <si>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</si>
  <si>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</si>
  <si>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</si>
  <si>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</si>
  <si>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</si>
  <si>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</si>
  <si>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</si>
  <si>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</si>
  <si>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</si>
  <si>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</si>
  <si>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</si>
  <si>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</si>
  <si>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</si>
  <si>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</si>
  <si>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</si>
  <si>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</si>
  <si>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</si>
  <si>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</si>
  <si>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</si>
  <si>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</si>
  <si>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</si>
  <si>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</si>
  <si>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</si>
  <si>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</si>
  <si>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</si>
  <si>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</si>
  <si>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</si>
  <si>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</si>
  <si>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</si>
  <si>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</si>
  <si>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</si>
  <si>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</si>
  <si>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</si>
  <si>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</si>
  <si>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</si>
  <si>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</si>
  <si>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</si>
  <si>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</si>
  <si>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</si>
  <si>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</si>
  <si>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</si>
  <si>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</si>
  <si>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</si>
  <si>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</si>
  <si>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</si>
  <si>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</si>
  <si>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</si>
  <si>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</si>
  <si>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</si>
  <si>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</si>
  <si>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</si>
  <si>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</si>
  <si>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</si>
  <si>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</si>
  <si>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</si>
  <si>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</si>
  <si>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</si>
  <si>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</si>
  <si>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</si>
  <si>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</si>
  <si>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</si>
  <si>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</si>
  <si>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</si>
  <si>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</si>
  <si>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</si>
  <si>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</si>
  <si>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</si>
  <si>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</si>
  <si>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</si>
  <si>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</si>
  <si>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</si>
  <si>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</si>
  <si>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</si>
  <si>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</si>
  <si>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</si>
  <si>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</si>
  <si>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</si>
  <si>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</si>
  <si>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</si>
  <si>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</si>
  <si>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</si>
  <si>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</si>
  <si>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</si>
  <si>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</si>
  <si>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</si>
  <si>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</si>
  <si>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</si>
  <si>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</si>
  <si>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</si>
  <si>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</si>
  <si>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</si>
  <si>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</si>
  <si>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</si>
  <si>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</si>
  <si>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</si>
  <si>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</si>
  <si>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</si>
  <si>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</si>
  <si>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</si>
  <si>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</si>
  <si>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</si>
  <si>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</si>
  <si>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</si>
  <si>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</si>
  <si>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</si>
  <si>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</si>
  <si>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</si>
  <si>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</si>
  <si>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</si>
  <si>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</si>
  <si>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</si>
  <si>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</si>
  <si>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</si>
  <si>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</si>
  <si>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</si>
  <si>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</si>
  <si>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</si>
  <si>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</si>
  <si>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</si>
  <si>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</si>
  <si>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</si>
  <si>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</si>
  <si>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</si>
  <si>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</si>
  <si>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</si>
  <si>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</si>
  <si>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</si>
  <si>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</si>
  <si>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</si>
  <si>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</si>
  <si>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</si>
  <si>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</si>
  <si>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</si>
  <si>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</si>
  <si>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</si>
  <si>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</si>
  <si>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</si>
  <si>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</si>
  <si>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</si>
  <si>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</si>
  <si>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</si>
  <si>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</si>
  <si>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</si>
  <si>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</si>
  <si>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</si>
  <si>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</si>
  <si>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</si>
  <si>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</si>
  <si>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</si>
  <si>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</si>
  <si>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</si>
  <si>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</si>
  <si>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</si>
  <si>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</si>
  <si>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</si>
  <si>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</si>
  <si>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</si>
  <si>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</si>
  <si>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</si>
  <si>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</si>
  <si>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</si>
  <si>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</si>
  <si>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</si>
  <si>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</si>
  <si>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</si>
  <si>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</si>
  <si>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</si>
  <si>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</si>
  <si>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</si>
  <si>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</si>
  <si>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</si>
  <si>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</si>
  <si>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</si>
  <si>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</si>
  <si>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</si>
  <si>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</si>
  <si>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</si>
  <si>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</si>
  <si>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</si>
  <si>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</si>
  <si>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</si>
  <si>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</si>
  <si>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</si>
  <si>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</si>
  <si>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</si>
  <si>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</si>
  <si>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</si>
  <si>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</si>
  <si>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</si>
  <si>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</si>
  <si>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</si>
  <si>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</si>
  <si>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</si>
  <si>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</si>
  <si>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</si>
  <si>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</si>
  <si>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</si>
  <si>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</si>
  <si>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</si>
  <si>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</si>
  <si>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</si>
  <si>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</si>
  <si>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</si>
  <si>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</si>
  <si>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</si>
  <si>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</si>
  <si>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</si>
  <si>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</si>
  <si>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</si>
  <si>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</si>
  <si>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</si>
  <si>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</si>
  <si>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</si>
  <si>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</si>
  <si>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</si>
  <si>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</si>
  <si>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</si>
  <si>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</si>
  <si>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</si>
  <si>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</si>
  <si>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</si>
  <si>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</si>
  <si>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</si>
  <si>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</si>
  <si>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</si>
  <si>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</si>
  <si>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</si>
  <si>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</si>
  <si>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</si>
  <si>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</si>
  <si>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</si>
  <si>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</si>
  <si>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</si>
  <si>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</si>
  <si>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</si>
  <si>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</si>
  <si>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</si>
  <si>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</si>
  <si>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</si>
  <si>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</si>
  <si>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</si>
  <si>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</si>
  <si>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</si>
  <si>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</si>
  <si>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</si>
  <si>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</si>
  <si>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</si>
  <si>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</si>
  <si>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</si>
  <si>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</si>
  <si>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</si>
  <si>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</si>
  <si>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</si>
  <si>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</si>
  <si>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</si>
  <si>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</si>
  <si>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</si>
  <si>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</si>
  <si>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</si>
  <si>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</si>
  <si>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</si>
  <si>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</si>
  <si>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</si>
  <si>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</si>
  <si>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</si>
  <si>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</si>
  <si>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</si>
  <si>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</si>
  <si>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</si>
  <si>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</si>
  <si>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</si>
  <si>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</si>
  <si>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</si>
  <si>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</si>
  <si>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</si>
  <si>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</si>
  <si>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</si>
  <si>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</si>
  <si>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</si>
  <si>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</si>
  <si>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</si>
  <si>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</si>
  <si>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</si>
  <si>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</si>
  <si>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</si>
  <si>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</si>
  <si>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</si>
  <si>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</si>
  <si>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</si>
  <si>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</si>
  <si>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</si>
  <si>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</si>
  <si>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</si>
  <si>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</si>
  <si>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</si>
  <si>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</si>
  <si>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</si>
  <si>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</si>
  <si>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</si>
  <si>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</si>
  <si>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</si>
  <si>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</si>
  <si>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</si>
  <si>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</si>
  <si>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</si>
  <si>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</si>
  <si>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</si>
  <si>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</si>
  <si>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</si>
  <si>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</si>
  <si>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</si>
  <si>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</si>
  <si>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</si>
  <si>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</si>
  <si>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</si>
  <si>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</si>
  <si>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</si>
  <si>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</si>
  <si>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</si>
  <si>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</si>
  <si>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</si>
  <si>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</si>
  <si>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</si>
  <si>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</si>
  <si>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</si>
  <si>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</si>
  <si>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</si>
  <si>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</si>
  <si>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</si>
  <si>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</si>
  <si>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</si>
  <si>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</si>
  <si>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</si>
  <si>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</si>
  <si>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</si>
  <si>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</si>
  <si>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</si>
  <si>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</si>
  <si>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</si>
  <si>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</si>
  <si>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</si>
  <si>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</si>
  <si>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</si>
  <si>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</si>
  <si>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</si>
  <si>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</si>
  <si>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</si>
  <si>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</si>
  <si>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</si>
  <si>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</si>
  <si>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</si>
  <si>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</si>
  <si>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</si>
  <si>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</si>
  <si>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</si>
  <si>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</si>
  <si>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</si>
  <si>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</si>
  <si>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</si>
  <si>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</si>
  <si>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</si>
  <si>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</si>
  <si>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</si>
  <si>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</si>
  <si>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</si>
  <si>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</si>
  <si>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</si>
  <si>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</si>
  <si>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</si>
  <si>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</si>
  <si>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</si>
  <si>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</si>
  <si>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</si>
  <si>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</si>
  <si>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</si>
  <si>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</si>
  <si>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</si>
  <si>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</si>
  <si>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</si>
  <si>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</si>
  <si>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</si>
  <si>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</si>
  <si>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</si>
  <si>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</si>
  <si>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</si>
  <si>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</si>
  <si>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</si>
  <si>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</si>
  <si>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</si>
  <si>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</si>
  <si>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</si>
  <si>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</si>
  <si>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</si>
  <si>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</si>
  <si>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</si>
  <si>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</si>
  <si>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</si>
  <si>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</si>
  <si>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</si>
  <si>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</si>
  <si>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</si>
  <si>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</si>
  <si>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</si>
  <si>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</si>
  <si>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</si>
  <si>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</si>
  <si>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</si>
  <si>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</si>
  <si>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</si>
  <si>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</si>
  <si>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</si>
  <si>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</si>
  <si>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</si>
  <si>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</si>
  <si>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</si>
  <si>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</si>
  <si>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</si>
  <si>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</si>
  <si>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</si>
  <si>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</si>
  <si>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</si>
  <si>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</si>
  <si>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</si>
  <si>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</si>
  <si>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</si>
  <si>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</si>
  <si>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</si>
  <si>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</si>
  <si>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</si>
  <si>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</si>
  <si>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</si>
  <si>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</si>
  <si>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</si>
  <si>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</si>
  <si>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</si>
  <si>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</si>
  <si>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</si>
  <si>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</si>
  <si>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</si>
  <si>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</si>
  <si>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</si>
  <si>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</si>
  <si>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</si>
  <si>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</si>
  <si>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</si>
  <si>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</si>
  <si>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</si>
  <si>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</si>
  <si>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</si>
  <si>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</si>
  <si>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</si>
  <si>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</si>
  <si>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</si>
  <si>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</si>
  <si>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</si>
  <si>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</si>
  <si>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</si>
  <si>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</si>
  <si>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</si>
  <si>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</si>
  <si>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</si>
  <si>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</si>
  <si>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</si>
  <si>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</si>
  <si>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</si>
  <si>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</si>
  <si>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</si>
  <si>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</si>
  <si>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</si>
  <si>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</si>
  <si>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</si>
  <si>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</si>
  <si>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</si>
  <si>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</si>
  <si>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</si>
  <si>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</si>
  <si>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</si>
  <si>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</si>
  <si>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</si>
  <si>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</si>
  <si>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</si>
  <si>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</si>
  <si>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</si>
  <si>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</si>
  <si>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</si>
  <si>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</si>
  <si>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</si>
  <si>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</si>
  <si>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</si>
  <si>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</si>
  <si>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</si>
  <si>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</si>
  <si>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</si>
  <si>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</si>
  <si>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</si>
  <si>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</si>
  <si>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</si>
  <si>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</si>
  <si>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</si>
  <si>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</si>
  <si>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</si>
  <si>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</si>
  <si>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</si>
  <si>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</si>
  <si>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</si>
  <si>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</si>
  <si>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</si>
  <si>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</si>
  <si>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</si>
  <si>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</si>
  <si>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</si>
  <si>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</si>
  <si>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</si>
  <si>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</si>
  <si>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</si>
  <si>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</si>
  <si>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</si>
  <si>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</si>
  <si>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</si>
  <si>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</si>
  <si>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</si>
  <si>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</si>
  <si>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</si>
  <si>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</si>
  <si>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</si>
  <si>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</si>
  <si>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</si>
  <si>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</si>
  <si>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</si>
  <si>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</si>
  <si>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</si>
  <si>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</si>
  <si>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</si>
  <si>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</si>
  <si>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</si>
  <si>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</si>
  <si>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</si>
  <si>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</si>
  <si>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</si>
  <si>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</si>
  <si>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</si>
  <si>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</si>
  <si>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</si>
  <si>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</si>
  <si>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</si>
  <si>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</si>
  <si>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</si>
  <si>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</si>
  <si>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</si>
  <si>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</si>
  <si>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</si>
  <si>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</si>
  <si>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</si>
  <si>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</si>
  <si>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</si>
  <si>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</si>
  <si>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</si>
  <si>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</si>
  <si>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</si>
  <si>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</si>
  <si>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</si>
  <si>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</si>
  <si>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</si>
  <si>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</si>
  <si>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</si>
  <si>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</si>
  <si>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</si>
  <si>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</si>
  <si>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</si>
  <si>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</si>
  <si>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</si>
  <si>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</si>
  <si>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</si>
  <si>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</si>
  <si>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</si>
  <si>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</si>
  <si>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</si>
  <si>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</si>
  <si>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</si>
  <si>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</si>
  <si>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</si>
  <si>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</si>
  <si>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</si>
  <si>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</si>
  <si>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</si>
  <si>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</si>
  <si>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</si>
  <si>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</si>
  <si>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</si>
  <si>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</si>
  <si>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</si>
  <si>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</si>
  <si>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</si>
  <si>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</si>
  <si>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</si>
  <si>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</si>
  <si>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</si>
  <si>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</si>
  <si>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</si>
  <si>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</si>
  <si>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</si>
  <si>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</si>
  <si>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</si>
  <si>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</si>
  <si>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</si>
  <si>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</si>
  <si>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</si>
  <si>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</si>
  <si>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</si>
  <si>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</si>
  <si>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</si>
  <si>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</si>
  <si>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</si>
  <si>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</si>
  <si>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</si>
  <si>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</si>
  <si>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</si>
  <si>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</si>
  <si>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</si>
  <si>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</si>
  <si>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</si>
  <si>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</si>
  <si>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</si>
  <si>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</si>
  <si>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</si>
  <si>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</si>
  <si>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</si>
  <si>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</si>
  <si>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</si>
  <si>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</si>
  <si>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</si>
  <si>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</si>
  <si>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</si>
  <si>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</si>
  <si>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</si>
  <si>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</si>
  <si>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</si>
  <si>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</si>
  <si>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</si>
  <si>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</si>
  <si>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</si>
  <si>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</si>
  <si>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</si>
  <si>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</si>
  <si>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</si>
  <si>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</si>
  <si>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</si>
  <si>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</si>
  <si>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</si>
  <si>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</si>
  <si>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</si>
  <si>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</si>
  <si>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</si>
  <si>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</si>
  <si>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</si>
  <si>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</si>
  <si>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</si>
  <si>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</si>
  <si>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</si>
  <si>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</si>
  <si>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</si>
  <si>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</si>
  <si>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</si>
  <si>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</si>
  <si>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</si>
  <si>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</si>
  <si>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</si>
  <si>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</si>
  <si>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</si>
  <si>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</si>
  <si>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</si>
  <si>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</si>
  <si>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</si>
  <si>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</si>
  <si>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</si>
  <si>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</si>
  <si>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</si>
  <si>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</si>
  <si>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</si>
  <si>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</si>
  <si>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</si>
  <si>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</si>
  <si>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</si>
  <si>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</si>
  <si>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</si>
  <si>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</si>
  <si>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</si>
  <si>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</si>
  <si>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</si>
  <si>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</si>
  <si>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</si>
  <si>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</si>
  <si>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</si>
  <si>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</si>
  <si>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</si>
  <si>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</si>
  <si>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</si>
  <si>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</si>
  <si>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</si>
  <si>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</si>
  <si>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</si>
  <si>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</si>
  <si>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</si>
  <si>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</si>
  <si>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</si>
  <si>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</si>
  <si>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</si>
  <si>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</si>
  <si>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</si>
  <si>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</si>
  <si>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</si>
  <si>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</si>
  <si>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</si>
  <si>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</si>
  <si>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</si>
  <si>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</si>
  <si>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</si>
  <si>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</si>
  <si>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</si>
  <si>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</si>
  <si>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</si>
  <si>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</si>
  <si>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</si>
  <si>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</si>
  <si>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</si>
  <si>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</si>
  <si>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</si>
  <si>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</si>
  <si>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</si>
  <si>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</si>
  <si>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</si>
  <si>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</si>
  <si>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</si>
  <si>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</si>
  <si>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</si>
  <si>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</si>
  <si>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</si>
  <si>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</si>
  <si>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</si>
  <si>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</si>
  <si>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</si>
  <si>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</si>
  <si>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</si>
  <si>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</si>
  <si>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</si>
  <si>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</si>
  <si>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</si>
  <si>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</si>
  <si>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</si>
  <si>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</si>
  <si>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</si>
  <si>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</si>
  <si>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</si>
  <si>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</si>
  <si>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</si>
  <si>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</si>
  <si>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</si>
  <si>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</si>
  <si>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</si>
  <si>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</si>
  <si>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</si>
  <si>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</si>
  <si>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</si>
  <si>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</si>
  <si>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</si>
  <si>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</si>
  <si>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</si>
  <si>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</si>
  <si>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</si>
  <si>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</si>
  <si>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</si>
  <si>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</si>
  <si>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</si>
  <si>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</si>
  <si>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</si>
  <si>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</si>
  <si>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</si>
  <si>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</si>
  <si>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</si>
  <si>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</si>
  <si>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</si>
  <si>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</si>
  <si>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</si>
  <si>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</si>
  <si>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</si>
  <si>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</si>
  <si>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</si>
  <si>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</si>
  <si>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</si>
  <si>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</si>
  <si>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</si>
  <si>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</si>
  <si>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</si>
  <si>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</si>
  <si>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</si>
  <si>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</si>
  <si>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</si>
  <si>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</si>
  <si>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</si>
  <si>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</si>
  <si>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</si>
  <si>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</si>
  <si>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</si>
  <si>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</si>
  <si>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</si>
  <si>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</si>
  <si>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</si>
  <si>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</si>
  <si>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</si>
  <si>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</si>
  <si>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</si>
  <si>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</si>
  <si>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</si>
  <si>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</si>
  <si>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</si>
  <si>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</si>
  <si>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</si>
  <si>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</si>
  <si>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</si>
  <si>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</si>
  <si>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</si>
  <si>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</si>
  <si>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</si>
  <si>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</si>
  <si>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</si>
  <si>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</si>
  <si>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</si>
  <si>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</si>
  <si>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</si>
  <si>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</si>
  <si>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</si>
  <si>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</si>
  <si>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</si>
  <si>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</si>
  <si>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</si>
  <si>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</si>
  <si>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</si>
  <si>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</si>
  <si>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</si>
  <si>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</si>
  <si>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</si>
  <si>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</si>
  <si>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</si>
  <si>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</si>
  <si>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</si>
  <si>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</si>
  <si>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</si>
  <si>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</si>
  <si>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</si>
  <si>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</si>
  <si>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</si>
  <si>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</si>
  <si>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</si>
  <si>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</si>
  <si>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</si>
  <si>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</si>
  <si>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</si>
  <si>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</si>
  <si>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</si>
  <si>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</si>
  <si>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</si>
  <si>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</si>
  <si>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</si>
  <si>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</si>
  <si>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</si>
  <si>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</si>
  <si>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</si>
  <si>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</si>
  <si>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</si>
  <si>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</si>
  <si>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</si>
  <si>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</si>
  <si>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</si>
  <si>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</si>
  <si>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</si>
  <si>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</si>
  <si>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</si>
  <si>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</si>
  <si>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</si>
  <si>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</si>
  <si>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</si>
  <si>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</si>
  <si>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</si>
  <si>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</si>
  <si>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</si>
  <si>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</si>
  <si>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</si>
  <si>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</si>
  <si>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</si>
  <si>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</si>
  <si>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</si>
  <si>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</si>
  <si>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</si>
  <si>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</si>
  <si>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</si>
  <si>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</si>
  <si>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</si>
  <si>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</si>
  <si>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</si>
  <si>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</si>
  <si>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</si>
  <si>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</si>
  <si>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</si>
  <si>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</si>
  <si>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</si>
  <si>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</si>
  <si>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</si>
  <si>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</si>
  <si>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</si>
  <si>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</si>
  <si>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</si>
  <si>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</si>
  <si>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</si>
  <si>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</si>
  <si>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</si>
  <si>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</si>
  <si>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</si>
  <si>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</si>
  <si>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</si>
  <si>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</si>
  <si>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</si>
  <si>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</si>
  <si>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</si>
  <si>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</si>
  <si>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</si>
  <si>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</si>
  <si>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</si>
  <si>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</si>
  <si>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</si>
  <si>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</si>
  <si>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</si>
  <si>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</si>
  <si>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</si>
  <si>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</si>
  <si>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</si>
  <si>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</si>
  <si>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</si>
  <si>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</si>
  <si>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</si>
  <si>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</si>
  <si>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</si>
  <si>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</si>
  <si>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</si>
  <si>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</si>
  <si>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</si>
  <si>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</si>
  <si>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</si>
  <si>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</si>
  <si>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</si>
  <si>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</si>
  <si>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</si>
  <si>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</si>
  <si>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</si>
  <si>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</si>
  <si>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</si>
  <si>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</si>
  <si>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</si>
  <si>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</si>
  <si>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</si>
  <si>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</si>
  <si>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</si>
  <si>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</si>
  <si>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</si>
  <si>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</si>
  <si>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</si>
  <si>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</si>
  <si>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</si>
  <si>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</si>
  <si>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</si>
  <si>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</si>
  <si>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</si>
  <si>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</si>
  <si>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</si>
  <si>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</si>
  <si>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</si>
  <si>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</si>
  <si>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</si>
  <si>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</si>
  <si>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</si>
  <si>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</si>
  <si>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</si>
  <si>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</si>
  <si>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</si>
  <si>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</si>
  <si>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</si>
  <si>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</si>
  <si>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</si>
  <si>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</si>
  <si>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</si>
  <si>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</si>
  <si>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</si>
  <si>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</si>
  <si>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</si>
  <si>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</si>
  <si>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</si>
  <si>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</si>
  <si>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</si>
  <si>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</si>
  <si>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</si>
  <si>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</si>
  <si>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</si>
  <si>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</si>
  <si>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</si>
  <si>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</si>
  <si>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</si>
  <si>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</si>
  <si>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</si>
  <si>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</si>
  <si>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</si>
  <si>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</si>
  <si>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</si>
  <si>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</si>
  <si>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</si>
  <si>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</si>
  <si>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</si>
  <si>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</si>
  <si>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</si>
  <si>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</si>
  <si>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</si>
  <si>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</si>
  <si>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</si>
  <si>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</si>
  <si>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</si>
  <si>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</si>
  <si>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</si>
  <si>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</si>
  <si>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</si>
  <si>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</si>
  <si>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</si>
  <si>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</si>
  <si>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</si>
  <si>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</si>
  <si>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</si>
  <si>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</si>
  <si>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</si>
  <si>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</si>
  <si>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</si>
  <si>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</si>
  <si>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</si>
  <si>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</si>
  <si>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</si>
  <si>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</si>
  <si>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</si>
  <si>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</si>
  <si>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</si>
  <si>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</si>
  <si>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</si>
  <si>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</si>
  <si>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</si>
  <si>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</si>
  <si>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</si>
  <si>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</si>
  <si>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</si>
  <si>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</si>
  <si>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</si>
  <si>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</si>
  <si>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</si>
  <si>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</si>
  <si>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</si>
  <si>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</si>
  <si>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</si>
  <si>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</si>
  <si>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</si>
  <si>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</si>
  <si>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</si>
  <si>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</si>
  <si>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</si>
  <si>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</si>
  <si>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</si>
  <si>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</si>
  <si>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</si>
  <si>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</si>
  <si>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</si>
  <si>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</si>
  <si>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</si>
  <si>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</si>
  <si>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</si>
  <si>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</si>
  <si>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</si>
  <si>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</si>
  <si>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</si>
  <si>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</si>
  <si>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</si>
  <si>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</si>
  <si>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</si>
  <si>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</si>
  <si>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</si>
  <si>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</si>
  <si>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</si>
  <si>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</si>
  <si>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</si>
  <si>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</si>
  <si>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</si>
  <si>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</si>
  <si>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</si>
  <si>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</si>
  <si>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</si>
  <si>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</si>
  <si>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</si>
  <si>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</si>
  <si>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</si>
  <si>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</si>
  <si>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</si>
  <si>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</si>
  <si>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</si>
  <si>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</si>
  <si>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</si>
  <si>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</si>
  <si>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</si>
  <si>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</si>
  <si>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</si>
  <si>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</si>
  <si>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</si>
  <si>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</si>
  <si>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</si>
  <si>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</si>
  <si>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</si>
  <si>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</si>
  <si>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</si>
  <si>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</si>
  <si>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</si>
  <si>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</si>
  <si>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</si>
  <si>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</si>
  <si>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</si>
  <si>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</si>
  <si>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</si>
  <si>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</si>
  <si>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</si>
  <si>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</si>
  <si>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</si>
  <si>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</si>
  <si>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</si>
  <si>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</si>
  <si>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</si>
  <si>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</si>
  <si>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</si>
  <si>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</si>
  <si>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</si>
  <si>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</si>
  <si>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</si>
  <si>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</si>
  <si>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</si>
  <si>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</si>
  <si>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</si>
  <si>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</si>
  <si>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</si>
  <si>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</si>
  <si>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</si>
  <si>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</si>
  <si>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</si>
  <si>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</si>
  <si>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</si>
  <si>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</si>
  <si>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</si>
  <si>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</si>
  <si>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</si>
  <si>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</si>
  <si>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</si>
  <si>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</si>
  <si>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</si>
  <si>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</si>
  <si>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</si>
  <si>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</si>
  <si>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</si>
  <si>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</si>
  <si>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</si>
  <si>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</si>
  <si>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</si>
  <si>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</si>
  <si>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</si>
  <si>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</si>
  <si>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</si>
  <si>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</si>
  <si>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</si>
  <si>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</si>
  <si>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</si>
  <si>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</si>
  <si>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</si>
  <si>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</si>
  <si>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</si>
  <si>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</si>
  <si>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</si>
  <si>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</si>
  <si>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</si>
  <si>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</si>
  <si>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</si>
  <si>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</si>
  <si>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</si>
  <si>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</si>
  <si>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</si>
  <si>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</si>
  <si>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</si>
  <si>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</si>
  <si>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</si>
  <si>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</si>
  <si>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</si>
  <si>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</si>
  <si>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</si>
  <si>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</si>
  <si>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</si>
  <si>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</si>
  <si>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</si>
  <si>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</si>
  <si>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</si>
  <si>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</si>
  <si>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</si>
  <si>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</si>
  <si>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</si>
  <si>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</si>
  <si>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</si>
  <si>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</si>
  <si>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</si>
  <si>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</si>
  <si>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</si>
  <si>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</si>
  <si>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</si>
  <si>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</si>
  <si>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</si>
  <si>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</si>
  <si>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</si>
  <si>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</si>
  <si>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</si>
  <si>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</si>
  <si>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</si>
  <si>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</si>
  <si>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</si>
  <si>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</si>
  <si>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</si>
  <si>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</si>
  <si>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</si>
  <si>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</si>
  <si>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</si>
  <si>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</si>
  <si>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</si>
  <si>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</si>
  <si>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</si>
  <si>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</si>
  <si>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</si>
  <si>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</si>
  <si>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</si>
  <si>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</si>
  <si>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</si>
  <si>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</si>
  <si>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</si>
  <si>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</si>
  <si>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</si>
  <si>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</si>
  <si>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</si>
  <si>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</si>
  <si>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</si>
  <si>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</si>
  <si>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</si>
  <si>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</si>
  <si>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</si>
  <si>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</si>
  <si>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</si>
  <si>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</si>
  <si>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</si>
  <si>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</si>
  <si>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</si>
  <si>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</si>
  <si>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</si>
  <si>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</si>
  <si>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</si>
  <si>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</si>
  <si>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</si>
  <si>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</si>
  <si>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</si>
  <si>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</si>
  <si>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</si>
  <si>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</si>
  <si>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</si>
  <si>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</si>
  <si>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</si>
  <si>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</si>
  <si>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</si>
  <si>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</si>
  <si>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</si>
  <si>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</si>
  <si>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</si>
  <si>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</si>
  <si>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</si>
  <si>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</si>
  <si>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</si>
  <si>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</si>
  <si>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</si>
  <si>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</si>
  <si>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</si>
  <si>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</si>
  <si>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</si>
  <si>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</si>
  <si>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</si>
  <si>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</si>
  <si>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</si>
  <si>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</si>
  <si>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</si>
  <si>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</si>
  <si>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</si>
  <si>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</si>
  <si>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</si>
  <si>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</si>
  <si>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</si>
  <si>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</si>
  <si>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</si>
  <si>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</si>
  <si>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</si>
  <si>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</si>
  <si>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</si>
  <si>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</si>
  <si>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</si>
  <si>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</si>
  <si>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</si>
  <si>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</si>
  <si>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</si>
  <si>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</si>
  <si>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</si>
  <si>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</si>
  <si>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</si>
  <si>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</si>
  <si>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</si>
  <si>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</si>
  <si>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</si>
  <si>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</si>
  <si>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</si>
  <si>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</si>
  <si>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</si>
  <si>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</si>
  <si>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</si>
  <si>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</si>
  <si>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</si>
  <si>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</si>
  <si>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</si>
  <si>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</si>
  <si>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</si>
  <si>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</si>
  <si>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</si>
  <si>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</si>
  <si>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</si>
  <si>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</si>
  <si>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</si>
  <si>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</si>
  <si>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</si>
  <si>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</si>
  <si>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</si>
  <si>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</si>
  <si>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</si>
  <si>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</si>
  <si>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</si>
  <si>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</si>
  <si>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</si>
  <si>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</si>
  <si>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</si>
  <si>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</si>
  <si>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</si>
  <si>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</si>
  <si>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</si>
  <si>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</si>
  <si>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</si>
  <si>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</si>
  <si>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</si>
  <si>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</si>
  <si>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</si>
  <si>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</si>
  <si>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</si>
  <si>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</si>
  <si>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</si>
  <si>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</si>
  <si>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</si>
  <si>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</si>
  <si>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</si>
  <si>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</si>
  <si>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</si>
  <si>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</si>
  <si>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</si>
  <si>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</si>
  <si>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</si>
  <si>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</si>
  <si>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</si>
  <si>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</si>
  <si>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</si>
  <si>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</si>
  <si>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</si>
  <si>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</si>
  <si>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</si>
  <si>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</si>
  <si>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</si>
  <si>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</si>
  <si>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</si>
  <si>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</si>
  <si>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</si>
  <si>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</si>
  <si>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</si>
  <si>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</si>
  <si>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</si>
  <si>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</si>
  <si>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</si>
  <si>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</si>
  <si>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</si>
  <si>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</si>
  <si>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</si>
  <si>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</si>
  <si>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</si>
  <si>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</si>
  <si>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</si>
  <si>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</si>
  <si>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</si>
  <si>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</si>
  <si>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</si>
  <si>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</si>
  <si>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</si>
  <si>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</si>
  <si>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</si>
  <si>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</si>
  <si>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</si>
  <si>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</si>
  <si>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</si>
  <si>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</si>
  <si>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</si>
  <si>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</si>
  <si>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</si>
  <si>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</si>
  <si>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</si>
  <si>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</si>
  <si>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</si>
  <si>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</si>
  <si>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</si>
  <si>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</si>
  <si>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</si>
  <si>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</si>
  <si>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</si>
  <si>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</si>
  <si>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</si>
  <si>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</si>
  <si>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</si>
  <si>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</si>
  <si>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</si>
  <si>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</si>
  <si>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</si>
  <si>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</si>
  <si>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</si>
  <si>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</si>
  <si>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</si>
  <si>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</si>
  <si>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</si>
  <si>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</si>
  <si>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</si>
  <si>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</si>
  <si>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</si>
  <si>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</si>
  <si>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</si>
  <si>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</si>
  <si>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</si>
  <si>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</si>
  <si>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</si>
  <si>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</si>
  <si>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</si>
  <si>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</si>
  <si>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</si>
  <si>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</si>
  <si>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</si>
  <si>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</si>
  <si>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</si>
  <si>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</si>
  <si>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</si>
  <si>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</si>
  <si>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</si>
  <si>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</si>
  <si>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</si>
  <si>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</si>
  <si>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</si>
  <si>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</si>
  <si>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</si>
  <si>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</si>
  <si>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</si>
  <si>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</si>
  <si>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</si>
  <si>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</si>
  <si>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</si>
  <si>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</si>
  <si>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</si>
  <si>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</si>
  <si>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</si>
  <si>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</si>
  <si>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</si>
  <si>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</si>
  <si>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</si>
  <si>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</si>
  <si>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</si>
  <si>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</si>
  <si>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</si>
  <si>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</si>
  <si>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</si>
  <si>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</si>
  <si>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</si>
  <si>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</si>
  <si>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</si>
  <si>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</si>
  <si>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</si>
  <si>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</si>
  <si>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</si>
  <si>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</si>
  <si>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</si>
  <si>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</si>
  <si>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</si>
  <si>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</si>
  <si>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</si>
  <si>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</si>
  <si>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</si>
  <si>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</si>
  <si>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</si>
  <si>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</si>
  <si>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</si>
  <si>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</si>
  <si>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</si>
  <si>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</si>
  <si>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</si>
  <si>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</si>
  <si>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</si>
  <si>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</si>
  <si>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</si>
  <si>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</si>
  <si>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</si>
  <si>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</si>
  <si>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</si>
  <si>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</si>
  <si>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</si>
  <si>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</si>
  <si>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</si>
  <si>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</si>
  <si>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</si>
  <si>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</si>
  <si>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</si>
  <si>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</si>
  <si>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</si>
  <si>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</si>
  <si>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</si>
  <si>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</si>
  <si>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</si>
  <si>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</si>
  <si>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</si>
  <si>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</si>
  <si>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</si>
  <si>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</si>
  <si>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</si>
  <si>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</si>
  <si>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</si>
  <si>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</si>
  <si>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</si>
  <si>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</si>
  <si>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</si>
  <si>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</si>
  <si>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</si>
  <si>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</si>
  <si>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</si>
  <si>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</si>
  <si>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</si>
  <si>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</si>
  <si>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</si>
  <si>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</si>
  <si>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</si>
  <si>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</si>
  <si>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</si>
  <si>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</si>
  <si>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</si>
  <si>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</si>
  <si>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</si>
  <si>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</si>
  <si>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</si>
  <si>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</si>
  <si>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</si>
  <si>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</si>
  <si>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</si>
  <si>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</si>
  <si>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</si>
  <si>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</si>
  <si>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</si>
  <si>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</si>
  <si>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</si>
  <si>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</si>
  <si>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</si>
  <si>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</si>
  <si>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</si>
  <si>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</si>
  <si>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</si>
  <si>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</si>
  <si>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</si>
  <si>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</si>
  <si>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</si>
  <si>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</si>
  <si>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</si>
  <si>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</si>
  <si>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</si>
  <si>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</si>
  <si>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</si>
  <si>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</si>
  <si>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</si>
  <si>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</si>
  <si>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</si>
  <si>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</si>
  <si>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</si>
  <si>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</si>
  <si>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</si>
  <si>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</si>
  <si>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</si>
  <si>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</si>
  <si>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</si>
  <si>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</si>
  <si>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</si>
  <si>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</si>
  <si>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</si>
  <si>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</si>
  <si>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</si>
  <si>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</si>
  <si>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</si>
  <si>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</si>
  <si>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</si>
  <si>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</si>
  <si>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</si>
  <si>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</si>
  <si>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</si>
  <si>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</si>
  <si>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</si>
  <si>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</si>
  <si>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</si>
  <si>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</si>
  <si>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</si>
  <si>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</si>
  <si>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</si>
  <si>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</si>
  <si>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</si>
  <si>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</si>
  <si>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</si>
  <si>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</si>
  <si>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</si>
  <si>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</si>
  <si>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</si>
  <si>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</si>
  <si>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</si>
  <si>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</si>
  <si>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</si>
  <si>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</si>
  <si>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</si>
  <si>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</si>
  <si>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</si>
  <si>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</si>
  <si>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</si>
  <si>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</si>
  <si>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</si>
  <si>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</si>
  <si>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</si>
  <si>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</si>
  <si>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</si>
  <si>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</si>
  <si>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</si>
  <si>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</si>
  <si>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</si>
  <si>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</si>
  <si>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</si>
  <si>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</si>
  <si>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</si>
  <si>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</si>
  <si>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</si>
  <si>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</si>
  <si>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</si>
  <si>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</si>
  <si>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</si>
  <si>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</si>
  <si>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</si>
  <si>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</si>
  <si>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</si>
  <si>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</si>
  <si>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</si>
  <si>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</si>
  <si>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</si>
  <si>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</si>
  <si>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</si>
  <si>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</si>
  <si>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</si>
  <si>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</si>
  <si>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</si>
  <si>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</si>
  <si>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</si>
  <si>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</si>
  <si>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</si>
  <si>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</si>
  <si>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</si>
  <si>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</si>
  <si>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</si>
  <si>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</si>
  <si>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</si>
  <si>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</si>
  <si>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</si>
  <si>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</si>
  <si>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</si>
  <si>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</si>
  <si>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</si>
  <si>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</si>
  <si>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</si>
  <si>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</si>
  <si>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</si>
  <si>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</si>
  <si>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</si>
  <si>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</si>
  <si>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</si>
  <si>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</si>
  <si>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</si>
  <si>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</si>
  <si>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</si>
  <si>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</si>
  <si>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</si>
  <si>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</si>
  <si>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</si>
  <si>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</si>
  <si>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</si>
  <si>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</si>
  <si>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</si>
  <si>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</si>
  <si>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</si>
  <si>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</si>
  <si>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</si>
  <si>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</si>
  <si>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</si>
  <si>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</si>
  <si>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</si>
  <si>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</si>
  <si>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</si>
  <si>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</si>
  <si>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</si>
  <si>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</si>
  <si>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</si>
  <si>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</si>
  <si>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</si>
  <si>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</si>
  <si>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</si>
  <si>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</si>
  <si>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</si>
  <si>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</si>
  <si>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</si>
  <si>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</si>
  <si>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</si>
  <si>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</si>
  <si>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</si>
  <si>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</si>
  <si>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</si>
  <si>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</si>
  <si>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</si>
  <si>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</si>
  <si>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</si>
  <si>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</si>
  <si>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</si>
  <si>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</si>
  <si>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</si>
  <si>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</si>
  <si>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</si>
  <si>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</si>
  <si>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</si>
  <si>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</si>
  <si>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</si>
  <si>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</si>
  <si>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</si>
  <si>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</si>
  <si>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</si>
  <si>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</si>
  <si>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</si>
  <si>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</si>
  <si>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</si>
  <si>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</si>
  <si>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</si>
  <si>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</si>
  <si>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</si>
  <si>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</si>
  <si>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</si>
  <si>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</si>
  <si>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</si>
  <si>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</si>
  <si>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</si>
  <si>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</si>
  <si>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</si>
  <si>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</si>
  <si>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</si>
  <si>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</si>
  <si>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</si>
  <si>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</si>
  <si>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</si>
  <si>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</si>
  <si>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</si>
  <si>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</si>
  <si>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</si>
  <si>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</si>
  <si>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</si>
  <si>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</si>
  <si>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</si>
  <si>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</si>
  <si>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</si>
  <si>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</si>
  <si>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</si>
  <si>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</si>
  <si>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</si>
  <si>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</si>
  <si>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</si>
  <si>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</si>
  <si>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</si>
  <si>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</si>
  <si>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</si>
  <si>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</si>
  <si>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</si>
  <si>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</si>
  <si>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</si>
  <si>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</si>
  <si>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</si>
  <si>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</si>
  <si>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</si>
  <si>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</si>
  <si>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</si>
  <si>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</si>
  <si>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</si>
  <si>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</si>
  <si>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</si>
  <si>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</si>
  <si>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</si>
  <si>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</si>
  <si>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</si>
  <si>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</si>
  <si>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</si>
  <si>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</si>
  <si>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</si>
  <si>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</si>
  <si>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</si>
  <si>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</si>
  <si>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</si>
  <si>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</si>
  <si>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</si>
  <si>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</si>
  <si>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</si>
  <si>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</si>
  <si>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</si>
  <si>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</si>
  <si>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</si>
  <si>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</si>
  <si>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</si>
  <si>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</si>
  <si>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</si>
  <si>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</si>
  <si>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</si>
  <si>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</si>
  <si>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</si>
  <si>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</si>
  <si>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</si>
  <si>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</si>
  <si>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</si>
  <si>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</si>
  <si>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</si>
  <si>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</si>
  <si>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</si>
  <si>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</si>
  <si>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</si>
  <si>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</si>
  <si>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</si>
  <si>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</si>
  <si>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</si>
  <si>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</si>
  <si>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</si>
  <si>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</si>
  <si>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</si>
  <si>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</si>
  <si>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</si>
  <si>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</si>
  <si>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</si>
  <si>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</si>
  <si>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</si>
  <si>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</si>
  <si>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</si>
  <si>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</si>
  <si>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</si>
  <si>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</si>
  <si>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</si>
  <si>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</si>
  <si>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</si>
  <si>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</si>
  <si>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</si>
  <si>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</si>
  <si>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</si>
  <si>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</si>
  <si>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</si>
  <si>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</si>
  <si>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</si>
  <si>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</si>
  <si>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</si>
  <si>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</si>
  <si>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</si>
  <si>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</si>
  <si>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</si>
  <si>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</si>
  <si>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</si>
  <si>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</si>
  <si>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</si>
  <si>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</si>
  <si>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</si>
  <si>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</si>
  <si>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</si>
  <si>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</si>
  <si>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</si>
  <si>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</si>
  <si>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</si>
  <si>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</si>
  <si>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</si>
  <si>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</si>
  <si>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</si>
  <si>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</si>
  <si>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</si>
  <si>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</si>
  <si>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</si>
  <si>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</si>
  <si>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</si>
  <si>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</si>
  <si>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</si>
  <si>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</si>
  <si>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</si>
  <si>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</si>
  <si>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</si>
  <si>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</si>
  <si>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</si>
  <si>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</si>
  <si>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</si>
  <si>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</si>
  <si>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</si>
  <si>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</si>
  <si>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</si>
  <si>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</si>
  <si>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</si>
  <si>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</si>
  <si>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</si>
  <si>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</si>
  <si>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</si>
  <si>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</si>
  <si>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</si>
  <si>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</si>
  <si>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</si>
  <si>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</si>
  <si>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</si>
  <si>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</si>
  <si>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</si>
  <si>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</si>
  <si>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</si>
  <si>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</si>
  <si>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</si>
  <si>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</si>
  <si>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</si>
  <si>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</si>
  <si>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</si>
  <si>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</si>
  <si>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</si>
  <si>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</si>
  <si>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</si>
  <si>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</si>
  <si>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</si>
  <si>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</si>
  <si>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</si>
  <si>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</si>
  <si>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</si>
  <si>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</si>
  <si>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</si>
  <si>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</si>
  <si>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</si>
  <si>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</si>
  <si>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</si>
  <si>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</si>
  <si>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</si>
  <si>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</si>
  <si>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</si>
  <si>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</si>
  <si>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</si>
  <si>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</si>
  <si>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</si>
  <si>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</si>
  <si>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</si>
  <si>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</si>
  <si>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</si>
  <si>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</si>
  <si>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</si>
  <si>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</si>
  <si>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</si>
  <si>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</si>
  <si>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</si>
  <si>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</si>
  <si>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</si>
  <si>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</si>
  <si>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</si>
  <si>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</si>
  <si>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</si>
  <si>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</si>
  <si>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</si>
  <si>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</si>
  <si>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</si>
  <si>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</si>
  <si>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</si>
  <si>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</si>
  <si>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</si>
  <si>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</si>
  <si>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</si>
  <si>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</si>
  <si>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</si>
  <si>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</si>
  <si>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</si>
  <si>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</si>
  <si>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</si>
  <si>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</si>
  <si>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</si>
  <si>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</si>
  <si>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</si>
  <si>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</si>
  <si>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</si>
  <si>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</si>
  <si>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</si>
  <si>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</si>
  <si>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</si>
  <si>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</si>
  <si>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</si>
  <si>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</si>
  <si>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</si>
  <si>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</si>
  <si>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</si>
  <si>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</si>
  <si>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</si>
  <si>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</si>
  <si>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</si>
  <si>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</si>
  <si>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</si>
  <si>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</si>
  <si>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</si>
  <si>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</si>
  <si>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</si>
  <si>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</si>
  <si>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</si>
  <si>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</si>
  <si>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</si>
  <si>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</si>
  <si>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</si>
  <si>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</si>
  <si>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</si>
  <si>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</si>
  <si>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</si>
  <si>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</si>
  <si>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</si>
  <si>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</si>
  <si>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</si>
  <si>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</si>
  <si>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</si>
  <si>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</si>
  <si>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</si>
  <si>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</si>
  <si>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</si>
  <si>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</si>
  <si>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</si>
  <si>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</si>
  <si>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</si>
  <si>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</si>
  <si>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</si>
  <si>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</si>
  <si>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</si>
  <si>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</si>
  <si>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</si>
  <si>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</si>
  <si>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</si>
  <si>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</si>
  <si>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</si>
  <si>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</si>
  <si>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</si>
  <si>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</si>
  <si>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</si>
  <si>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</si>
  <si>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</si>
  <si>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</si>
  <si>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</si>
  <si>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</si>
  <si>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</si>
  <si>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</si>
  <si>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</si>
  <si>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</si>
  <si>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</si>
  <si>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</si>
  <si>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</si>
  <si>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</si>
  <si>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</si>
  <si>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</si>
  <si>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</si>
  <si>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</si>
  <si>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</si>
  <si>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</si>
  <si>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</si>
  <si>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</si>
  <si>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</si>
  <si>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</si>
  <si>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</si>
  <si>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</si>
  <si>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</si>
  <si>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</si>
  <si>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</si>
  <si>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</si>
  <si>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</si>
  <si>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</si>
  <si>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</si>
  <si>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</si>
  <si>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</si>
  <si>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</si>
  <si>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</si>
  <si>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</si>
  <si>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</si>
  <si>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</si>
  <si>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</si>
  <si>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</si>
  <si>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</si>
  <si>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</si>
  <si>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</si>
  <si>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</si>
  <si>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</si>
  <si>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</si>
  <si>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</si>
  <si>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</si>
  <si>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</si>
  <si>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</si>
  <si>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</si>
  <si>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</si>
  <si>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</si>
  <si>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</si>
  <si>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</si>
  <si>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</si>
  <si>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</si>
  <si>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</si>
  <si>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</si>
  <si>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</si>
  <si>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</si>
  <si>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</si>
  <si>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</si>
  <si>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</si>
  <si>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</si>
  <si>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</si>
  <si>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</si>
  <si>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</si>
  <si>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</si>
  <si>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</si>
  <si>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</si>
  <si>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</si>
  <si>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</si>
  <si>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</si>
  <si>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</si>
  <si>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</si>
  <si>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</si>
  <si>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</si>
  <si>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</si>
  <si>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</si>
  <si>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</si>
  <si>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</si>
  <si>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</si>
  <si>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</si>
  <si>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</si>
  <si>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</si>
  <si>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</si>
  <si>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</si>
  <si>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</si>
  <si>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</si>
  <si>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</si>
  <si>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</si>
  <si>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</si>
  <si>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</si>
  <si>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</si>
  <si>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</si>
  <si>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</si>
  <si>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</si>
  <si>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</si>
  <si>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</si>
  <si>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</si>
  <si>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</si>
  <si>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</si>
  <si>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</si>
  <si>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</si>
  <si>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</si>
  <si>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</si>
  <si>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</si>
  <si>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</si>
  <si>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</si>
  <si>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</si>
  <si>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</si>
  <si>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</si>
  <si>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</si>
  <si>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</si>
  <si>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</si>
  <si>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</si>
  <si>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</si>
  <si>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</si>
  <si>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</si>
  <si>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</si>
  <si>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</si>
  <si>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</si>
  <si>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</si>
  <si>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</si>
  <si>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</si>
  <si>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</si>
  <si>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</si>
  <si>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</si>
  <si>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</si>
  <si>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</si>
  <si>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</si>
  <si>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</si>
  <si>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</si>
  <si>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</si>
  <si>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</si>
  <si>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</si>
  <si>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</si>
  <si>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</si>
  <si>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</si>
  <si>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</si>
  <si>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</si>
  <si>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</si>
  <si>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</si>
  <si>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</si>
  <si>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</si>
  <si>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</si>
  <si>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</si>
  <si>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</si>
  <si>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</si>
  <si>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</si>
  <si>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</si>
  <si>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</si>
  <si>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</si>
  <si>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</si>
  <si>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</si>
  <si>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</si>
  <si>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</si>
  <si>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</si>
  <si>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</si>
  <si>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</si>
  <si>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</si>
  <si>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</si>
  <si>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</si>
  <si>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</si>
  <si>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</si>
  <si>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</si>
  <si>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</si>
  <si>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</si>
  <si>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</si>
  <si>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</si>
  <si>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</si>
  <si>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</si>
  <si>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</si>
  <si>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</si>
  <si>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</si>
  <si>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</si>
  <si>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</si>
  <si>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</si>
  <si>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</si>
  <si>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</si>
  <si>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</si>
  <si>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</si>
  <si>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</si>
  <si>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</si>
  <si>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</si>
  <si>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</si>
  <si>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</si>
  <si>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</si>
  <si>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</si>
  <si>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</si>
  <si>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</si>
  <si>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</si>
  <si>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</si>
  <si>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</si>
  <si>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</si>
  <si>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</si>
  <si>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</si>
  <si>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</si>
  <si>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</si>
  <si>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</si>
  <si>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</si>
  <si>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</si>
  <si>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</si>
  <si>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</si>
  <si>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</si>
  <si>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</si>
  <si>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</si>
  <si>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</si>
  <si>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</si>
  <si>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</si>
  <si>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</si>
  <si>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</si>
  <si>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</si>
  <si>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</si>
  <si>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</si>
  <si>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</si>
  <si>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</si>
  <si>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</si>
  <si>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</si>
  <si>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</si>
  <si>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</si>
  <si>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</si>
  <si>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</si>
  <si>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</si>
  <si>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</si>
  <si>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</si>
  <si>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</si>
  <si>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</si>
  <si>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</si>
  <si>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</si>
  <si>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</si>
  <si>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</si>
  <si>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</si>
  <si>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</si>
  <si>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</si>
  <si>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</si>
  <si>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</si>
  <si>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</si>
  <si>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</si>
  <si>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</si>
  <si>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</si>
  <si>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</si>
  <si>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</si>
  <si>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</si>
  <si>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</si>
  <si>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</si>
  <si>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</si>
  <si>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</si>
  <si>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</si>
  <si>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</si>
  <si>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</si>
  <si>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</si>
  <si>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</si>
  <si>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</si>
  <si>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</si>
  <si>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</si>
  <si>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</si>
  <si>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</si>
  <si>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</si>
  <si>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</si>
  <si>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</si>
  <si>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</si>
  <si>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</si>
  <si>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</si>
  <si>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</si>
  <si>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</si>
  <si>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</si>
  <si>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</si>
  <si>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</si>
  <si>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</si>
  <si>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</si>
  <si>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</si>
  <si>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</si>
  <si>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</si>
  <si>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</si>
  <si>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</si>
  <si>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</si>
  <si>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</si>
  <si>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</si>
  <si>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</si>
  <si>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</si>
  <si>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</si>
  <si>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</si>
  <si>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</si>
  <si>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</si>
  <si>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</si>
  <si>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</si>
  <si>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</si>
  <si>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</si>
  <si>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</si>
  <si>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</si>
  <si>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</si>
  <si>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</si>
  <si>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</si>
  <si>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</si>
  <si>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</si>
  <si>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</si>
  <si>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</si>
  <si>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</si>
  <si>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</si>
  <si>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</si>
  <si>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</si>
  <si>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</si>
  <si>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</si>
  <si>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</si>
  <si>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</si>
  <si>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</si>
  <si>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</si>
  <si>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</si>
  <si>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</si>
  <si>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</si>
  <si>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</si>
  <si>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</si>
  <si>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</si>
  <si>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</si>
  <si>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</si>
  <si>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</si>
  <si>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</si>
  <si>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</si>
  <si>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</si>
  <si>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</si>
  <si>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</si>
  <si>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</si>
  <si>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</si>
  <si>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</si>
  <si>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</si>
  <si>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</si>
  <si>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</si>
  <si>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</si>
  <si>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</si>
  <si>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</si>
  <si>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</si>
  <si>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</si>
  <si>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</si>
  <si>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</si>
  <si>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</si>
  <si>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</si>
  <si>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</si>
  <si>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</si>
  <si>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</si>
  <si>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</si>
  <si>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</si>
  <si>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</si>
  <si>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</si>
  <si>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</si>
  <si>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</si>
  <si>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</si>
  <si>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</si>
  <si>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</si>
  <si>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</si>
  <si>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</si>
  <si>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</si>
  <si>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</si>
  <si>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</si>
  <si>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</si>
  <si>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</si>
  <si>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</si>
  <si>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</si>
  <si>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</si>
  <si>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</si>
  <si>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</si>
  <si>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</si>
  <si>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</si>
  <si>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</si>
  <si>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</si>
  <si>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</si>
  <si>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</si>
  <si>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</si>
  <si>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</si>
  <si>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</si>
  <si>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</si>
  <si>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</si>
  <si>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</si>
  <si>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</si>
  <si>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</si>
  <si>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</si>
  <si>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</si>
  <si>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</si>
  <si>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</si>
  <si>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</si>
  <si>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</si>
  <si>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</si>
  <si>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</si>
  <si>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</si>
  <si>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</si>
  <si>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</si>
  <si>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</si>
  <si>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</si>
  <si>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</si>
  <si>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</si>
  <si>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</si>
  <si>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</si>
  <si>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</si>
  <si>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</si>
  <si>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</si>
  <si>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</si>
  <si>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</si>
  <si>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</si>
  <si>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</si>
  <si>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</si>
  <si>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</si>
  <si>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</si>
  <si>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</si>
  <si>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</si>
  <si>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</si>
  <si>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</si>
  <si>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</si>
  <si>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</si>
  <si>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</si>
  <si>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</si>
  <si>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</si>
  <si>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</si>
  <si>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</si>
  <si>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</si>
  <si>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</si>
  <si>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</si>
  <si>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</si>
  <si>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</si>
  <si>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</si>
  <si>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</si>
  <si>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</si>
  <si>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</si>
  <si>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</si>
  <si>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</si>
  <si>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</si>
  <si>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</si>
  <si>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</si>
  <si>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</si>
  <si>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</si>
  <si>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</si>
  <si>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</si>
  <si>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</si>
  <si>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</si>
  <si>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</si>
  <si>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</si>
  <si>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</si>
  <si>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</si>
  <si>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</si>
  <si>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</si>
  <si>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</si>
  <si>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</si>
  <si>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</si>
  <si>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</si>
  <si>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</si>
  <si>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</si>
  <si>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</si>
  <si>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</si>
  <si>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</si>
  <si>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</si>
  <si>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</si>
  <si>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</si>
  <si>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</si>
  <si>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</si>
  <si>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</si>
  <si>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</si>
  <si>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</si>
  <si>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</si>
  <si>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</si>
  <si>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</si>
  <si>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</si>
  <si>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</si>
  <si>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</si>
  <si>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</si>
  <si>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</si>
  <si>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</si>
  <si>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</si>
  <si>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</si>
  <si>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</si>
  <si>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</si>
  <si>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</si>
  <si>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</si>
  <si>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</si>
  <si>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</si>
  <si>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</si>
  <si>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</si>
  <si>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</si>
  <si>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</si>
  <si>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</si>
  <si>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</si>
  <si>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</si>
  <si>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</si>
  <si>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</si>
  <si>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</si>
  <si>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</si>
  <si>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</si>
  <si>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</si>
  <si>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</si>
  <si>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</si>
  <si>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</si>
  <si>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</si>
  <si>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</si>
  <si>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</si>
  <si>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</si>
  <si>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</si>
  <si>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</si>
  <si>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</si>
  <si>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</si>
  <si>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</si>
  <si>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</si>
  <si>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</si>
  <si>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</si>
  <si>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</si>
  <si>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</si>
  <si>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</si>
  <si>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</si>
  <si>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</si>
  <si>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</si>
  <si>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</si>
  <si>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</si>
  <si>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</si>
  <si>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</si>
  <si>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</si>
  <si>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</si>
  <si>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</si>
  <si>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</si>
  <si>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</si>
  <si>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</si>
  <si>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</si>
  <si>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</si>
  <si>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</si>
  <si>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</si>
  <si>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</si>
  <si>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</si>
  <si>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</si>
  <si>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</si>
  <si>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</si>
  <si>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</si>
  <si>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</si>
  <si>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</si>
  <si>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</si>
  <si>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</si>
  <si>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</si>
  <si>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</si>
  <si>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</si>
  <si>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</si>
  <si>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</si>
  <si>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</si>
  <si>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</si>
  <si>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</si>
  <si>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</si>
  <si>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</si>
  <si>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</si>
  <si>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</si>
  <si>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</si>
  <si>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</si>
  <si>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</si>
  <si>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</si>
  <si>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</si>
  <si>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</si>
  <si>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</si>
  <si>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</si>
  <si>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</si>
  <si>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</si>
  <si>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</si>
  <si>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</si>
  <si>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</si>
  <si>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</si>
  <si>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</si>
  <si>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</si>
  <si>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</si>
  <si>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</si>
  <si>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</si>
  <si>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</si>
  <si>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</si>
  <si>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</si>
  <si>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</si>
  <si>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</si>
  <si>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</si>
  <si>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</si>
  <si>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</si>
  <si>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</si>
  <si>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</si>
  <si>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</si>
  <si>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</si>
  <si>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</si>
  <si>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</si>
  <si>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</si>
  <si>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</si>
  <si>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</si>
  <si>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</si>
  <si>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</si>
  <si>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</si>
  <si>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</si>
  <si>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</si>
  <si>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</si>
  <si>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</si>
  <si>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</si>
  <si>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</si>
  <si>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</si>
  <si>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</si>
  <si>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</si>
  <si>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</si>
  <si>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</si>
  <si>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</si>
  <si>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</si>
  <si>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</si>
  <si>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</si>
  <si>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</si>
  <si>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</si>
  <si>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</si>
  <si>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</si>
  <si>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</si>
  <si>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</si>
  <si>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</si>
  <si>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</si>
  <si>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</si>
  <si>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</si>
  <si>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</si>
  <si>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</si>
  <si>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</si>
  <si>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</si>
  <si>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</si>
  <si>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</si>
  <si>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</si>
  <si>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</si>
  <si>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</si>
  <si>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</si>
  <si>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</si>
  <si>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</si>
  <si>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</si>
  <si>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</si>
  <si>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</si>
  <si>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</si>
  <si>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</si>
  <si>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</si>
  <si>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</si>
  <si>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</si>
  <si>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</si>
  <si>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</si>
  <si>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</si>
  <si>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</si>
  <si>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</si>
  <si>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</si>
  <si>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</si>
  <si>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</si>
  <si>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</si>
  <si>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</si>
  <si>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</si>
  <si>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</si>
  <si>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</si>
  <si>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</si>
  <si>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</si>
  <si>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</si>
  <si>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</si>
  <si>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</si>
  <si>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</si>
  <si>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</si>
  <si>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</si>
  <si>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</si>
  <si>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</si>
  <si>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</si>
  <si>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</si>
  <si>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</si>
  <si>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</si>
  <si>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</si>
  <si>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</si>
  <si>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</si>
  <si>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</si>
  <si>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</si>
  <si>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</si>
  <si>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</si>
  <si>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</si>
  <si>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</si>
  <si>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</si>
  <si>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</si>
  <si>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</si>
  <si>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</si>
  <si>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</si>
  <si>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</si>
  <si>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</si>
  <si>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</si>
  <si>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</si>
  <si>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</si>
  <si>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</si>
  <si>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</si>
  <si>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</si>
  <si>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</si>
  <si>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</si>
  <si>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</si>
  <si>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</si>
  <si>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</si>
  <si>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</si>
  <si>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</si>
  <si>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</si>
  <si>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</si>
  <si>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</si>
  <si>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</si>
  <si>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</si>
  <si>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</si>
  <si>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</si>
  <si>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</si>
  <si>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</si>
  <si>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</si>
  <si>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</si>
  <si>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</si>
  <si>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</si>
  <si>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</si>
  <si>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</si>
  <si>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</si>
  <si>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</si>
  <si>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</si>
  <si>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</si>
  <si>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</si>
  <si>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</si>
  <si>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</si>
  <si>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</si>
  <si>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</si>
  <si>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</si>
  <si>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</si>
  <si>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</si>
  <si>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</si>
  <si>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</si>
  <si>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</si>
  <si>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</si>
  <si>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</si>
  <si>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</si>
  <si>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</si>
  <si>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</si>
  <si>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</si>
  <si>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</si>
  <si>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</si>
  <si>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</si>
  <si>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</si>
  <si>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</si>
  <si>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</si>
  <si>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</si>
  <si>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</si>
  <si>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</si>
  <si>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</si>
  <si>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</si>
  <si>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</si>
  <si>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</si>
  <si>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</si>
  <si>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</si>
  <si>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</si>
  <si>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</si>
  <si>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</si>
  <si>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</si>
  <si>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</si>
  <si>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</si>
  <si>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</si>
  <si>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</si>
  <si>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</si>
  <si>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</si>
  <si>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</si>
  <si>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</si>
  <si>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</si>
  <si>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</si>
  <si>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</si>
  <si>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</si>
  <si>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</si>
  <si>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</si>
  <si>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</si>
  <si>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</si>
  <si>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</si>
  <si>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</si>
  <si>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</si>
  <si>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</si>
  <si>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</si>
  <si>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</si>
  <si>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</si>
  <si>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</si>
  <si>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</si>
  <si>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</si>
  <si>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</si>
  <si>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</si>
  <si>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</si>
  <si>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</si>
  <si>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</si>
  <si>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</si>
  <si>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</si>
  <si>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</si>
  <si>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</si>
  <si>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</si>
  <si>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</si>
  <si>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</si>
  <si>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</si>
  <si>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</si>
  <si>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</si>
  <si>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</si>
  <si>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</si>
  <si>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</si>
  <si>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</si>
  <si>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</si>
  <si>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</si>
  <si>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</si>
  <si>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</si>
  <si>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</si>
  <si>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</si>
  <si>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</si>
  <si>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</si>
  <si>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</si>
  <si>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</si>
  <si>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</si>
  <si>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</si>
  <si>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</si>
  <si>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</si>
  <si>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</si>
  <si>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</si>
  <si>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</si>
  <si>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</si>
  <si>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</si>
  <si>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</si>
  <si>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</si>
  <si>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</si>
  <si>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</si>
  <si>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</si>
  <si>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</si>
  <si>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</si>
  <si>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</si>
  <si>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</si>
  <si>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</si>
  <si>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</si>
  <si>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</si>
  <si>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</si>
  <si>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</si>
  <si>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</si>
  <si>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</si>
  <si>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</si>
  <si>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</si>
  <si>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</si>
  <si>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</si>
  <si>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</si>
  <si>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</si>
  <si>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</si>
  <si>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</si>
  <si>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</si>
  <si>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</si>
  <si>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</si>
  <si>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</si>
  <si>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</si>
  <si>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</si>
  <si>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</si>
  <si>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</si>
  <si>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</si>
  <si>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</si>
  <si>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</si>
  <si>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</si>
  <si>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</si>
  <si>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</si>
  <si>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</si>
  <si>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</si>
  <si>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</si>
  <si>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</si>
  <si>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</si>
  <si>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</si>
  <si>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</si>
  <si>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</si>
  <si>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</si>
  <si>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</si>
  <si>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</si>
  <si>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</si>
  <si>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</si>
  <si>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</si>
  <si>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</si>
  <si>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</si>
  <si>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</si>
  <si>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</si>
  <si>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</si>
  <si>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</si>
  <si>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</si>
  <si>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</si>
  <si>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</si>
  <si>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</si>
  <si>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</si>
  <si>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</si>
  <si>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</si>
  <si>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</si>
  <si>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</si>
  <si>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</si>
  <si>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</si>
  <si>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</si>
  <si>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</si>
  <si>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</si>
  <si>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</si>
  <si>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</si>
  <si>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</si>
  <si>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</si>
  <si>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</si>
  <si>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</si>
  <si>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</si>
  <si>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</si>
  <si>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</si>
  <si>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</si>
  <si>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</si>
  <si>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</si>
  <si>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</si>
  <si>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</si>
  <si>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</si>
  <si>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</si>
  <si>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</si>
  <si>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</si>
  <si>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</si>
  <si>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</si>
  <si>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</si>
  <si>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</si>
  <si>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</si>
  <si>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</si>
  <si>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</si>
  <si>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</si>
  <si>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</si>
  <si>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</si>
  <si>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</si>
  <si>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</si>
  <si>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</si>
  <si>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</si>
  <si>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</si>
  <si>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</si>
  <si>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</si>
  <si>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</si>
  <si>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</si>
  <si>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</si>
  <si>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</si>
  <si>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</si>
  <si>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</si>
  <si>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</si>
  <si>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</si>
  <si>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</si>
  <si>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</si>
  <si>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</si>
  <si>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</si>
  <si>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</si>
  <si>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</si>
  <si>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</si>
  <si>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</si>
  <si>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</si>
  <si>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</si>
  <si>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</si>
  <si>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</si>
  <si>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</si>
  <si>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</si>
  <si>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</si>
  <si>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</si>
  <si>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</si>
  <si>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</si>
  <si>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</si>
  <si>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</si>
  <si>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</si>
  <si>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</si>
  <si>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</si>
  <si>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</si>
  <si>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</si>
  <si>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</si>
  <si>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</si>
  <si>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</si>
  <si>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</si>
  <si>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</si>
  <si>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</si>
  <si>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</si>
  <si>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</si>
  <si>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</si>
  <si>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</si>
  <si>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</si>
  <si>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</si>
  <si>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</si>
  <si>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</si>
  <si>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</si>
  <si>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</si>
  <si>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</si>
  <si>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</si>
  <si>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</si>
  <si>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</si>
  <si>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</si>
  <si>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</si>
  <si>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</si>
  <si>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</si>
  <si>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</si>
  <si>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</si>
  <si>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</si>
  <si>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</si>
  <si>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</si>
  <si>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</si>
  <si>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</si>
  <si>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</si>
  <si>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</si>
  <si>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</si>
  <si>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</si>
  <si>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</si>
  <si>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</si>
  <si>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</si>
  <si>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</si>
  <si>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</si>
  <si>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</si>
  <si>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</si>
  <si>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</si>
  <si>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</si>
  <si>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</si>
  <si>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</si>
  <si>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</si>
  <si>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</si>
  <si>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</si>
  <si>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</si>
  <si>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</si>
  <si>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</si>
  <si>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</si>
  <si>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</si>
  <si>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</si>
  <si>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</si>
  <si>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</si>
  <si>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</si>
  <si>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</si>
  <si>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</si>
  <si>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</si>
  <si>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</si>
  <si>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</si>
  <si>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</si>
  <si>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</si>
  <si>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</si>
  <si>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</si>
  <si>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</si>
  <si>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</si>
  <si>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</si>
  <si>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</si>
  <si>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</si>
  <si>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</si>
  <si>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</si>
  <si>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</si>
  <si>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</si>
  <si>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</si>
  <si>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</si>
  <si>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</si>
  <si>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</si>
  <si>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</si>
  <si>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</si>
  <si>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</si>
  <si>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</si>
  <si>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</si>
  <si>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</si>
  <si>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</si>
  <si>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</si>
  <si>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</si>
  <si>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</si>
  <si>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</si>
  <si>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</si>
  <si>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</si>
  <si>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</si>
  <si>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</si>
  <si>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</si>
  <si>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</si>
  <si>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</si>
  <si>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</si>
  <si>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</si>
  <si>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</si>
  <si>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</si>
  <si>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</si>
  <si>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</si>
  <si>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</si>
  <si>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</si>
  <si>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</si>
  <si>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</si>
  <si>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</si>
  <si>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</si>
  <si>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</si>
  <si>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</si>
  <si>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</si>
  <si>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</si>
  <si>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</si>
  <si>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</si>
  <si>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</si>
  <si>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</si>
  <si>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</si>
  <si>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</si>
  <si>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</si>
  <si>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</si>
  <si>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</si>
  <si>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</si>
  <si>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</si>
  <si>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</si>
  <si>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</si>
  <si>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</si>
  <si>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</si>
  <si>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</si>
  <si>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</si>
  <si>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</si>
  <si>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</si>
  <si>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</si>
  <si>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</si>
  <si>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</si>
  <si>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</si>
  <si>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</si>
  <si>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</si>
  <si>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</si>
  <si>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</si>
  <si>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</si>
  <si>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</si>
  <si>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</si>
  <si>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</si>
  <si>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</si>
  <si>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</si>
  <si>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</si>
  <si>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</si>
  <si>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</si>
  <si>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</si>
  <si>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</si>
  <si>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</si>
  <si>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</si>
  <si>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</si>
  <si>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</si>
  <si>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</si>
  <si>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</si>
  <si>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</si>
  <si>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</si>
  <si>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</si>
  <si>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</si>
  <si>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</si>
  <si>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</si>
  <si>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</si>
  <si>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</si>
  <si>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</si>
  <si>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</si>
  <si>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</si>
  <si>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</si>
  <si>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</si>
  <si>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</si>
  <si>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</si>
  <si>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</si>
  <si>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</si>
  <si>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</si>
  <si>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</si>
  <si>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</si>
  <si>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</si>
  <si>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</si>
  <si>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</si>
  <si>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</si>
  <si>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</si>
  <si>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</si>
  <si>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</si>
  <si>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</si>
  <si>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</si>
  <si>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</si>
  <si>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</si>
  <si>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</si>
  <si>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</si>
  <si>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</si>
  <si>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</si>
  <si>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</si>
  <si>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</si>
  <si>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</si>
  <si>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</si>
  <si>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</si>
  <si>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</si>
  <si>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</si>
  <si>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</si>
  <si>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</si>
  <si>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</si>
  <si>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</si>
  <si>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</si>
  <si>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</si>
  <si>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</si>
  <si>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</si>
  <si>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</si>
  <si>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</si>
  <si>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</si>
  <si>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</si>
  <si>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</si>
  <si>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</si>
  <si>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</si>
  <si>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</si>
  <si>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</si>
  <si>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</si>
  <si>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</si>
  <si>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</si>
  <si>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</si>
  <si>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</si>
  <si>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</si>
  <si>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</si>
  <si>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</si>
  <si>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</si>
  <si>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</si>
  <si>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</si>
  <si>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</si>
  <si>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</si>
  <si>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</si>
  <si>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</si>
  <si>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</si>
  <si>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</si>
  <si>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</si>
  <si>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</si>
  <si>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</si>
  <si>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</si>
  <si>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</si>
  <si>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</si>
  <si>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</si>
  <si>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</si>
  <si>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</si>
  <si>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</si>
  <si>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</si>
  <si>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</si>
  <si>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</si>
  <si>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</si>
  <si>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</si>
  <si>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</si>
  <si>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</si>
  <si>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</si>
  <si>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</si>
  <si>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</si>
  <si>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</si>
  <si>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</si>
  <si>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</si>
  <si>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</si>
  <si>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</si>
  <si>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</si>
  <si>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</si>
  <si>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</si>
  <si>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</si>
  <si>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</si>
  <si>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</si>
  <si>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</si>
  <si>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</si>
  <si>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</si>
  <si>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</si>
  <si>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</si>
  <si>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</si>
  <si>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</si>
  <si>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</si>
  <si>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</si>
  <si>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</si>
  <si>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</si>
  <si>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</si>
  <si>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</si>
  <si>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</si>
  <si>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</si>
  <si>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</si>
  <si>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</si>
  <si>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</si>
  <si>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</si>
  <si>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</si>
  <si>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</si>
  <si>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</si>
  <si>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</si>
  <si>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</si>
  <si>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</si>
  <si>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</si>
  <si>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</si>
  <si>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</si>
  <si>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</si>
  <si>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</si>
  <si>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</si>
  <si>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</si>
  <si>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</si>
  <si>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</si>
  <si>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</si>
  <si>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</si>
  <si>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</si>
  <si>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</si>
  <si>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</si>
  <si>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</si>
  <si>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</si>
  <si>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</si>
  <si>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</si>
  <si>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</si>
  <si>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</si>
  <si>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</si>
  <si>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</si>
  <si>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</si>
  <si>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</si>
  <si>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</si>
  <si>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</si>
  <si>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</si>
  <si>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</si>
  <si>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</si>
  <si>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</si>
  <si>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</si>
  <si>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</si>
  <si>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</si>
  <si>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</si>
  <si>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</si>
  <si>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</si>
  <si>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</si>
  <si>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</si>
  <si>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</si>
  <si>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</si>
  <si>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</si>
  <si>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</si>
  <si>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</si>
  <si>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</si>
  <si>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</si>
  <si>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</si>
  <si>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</si>
  <si>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</si>
  <si>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</si>
  <si>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</si>
  <si>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</si>
  <si>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</si>
  <si>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</si>
  <si>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</si>
  <si>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</si>
  <si>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</si>
  <si>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</si>
  <si>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</si>
  <si>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</si>
  <si>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</si>
  <si>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</si>
  <si>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</si>
  <si>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</si>
  <si>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</si>
  <si>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</si>
  <si>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</si>
  <si>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</si>
  <si>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</si>
  <si>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</si>
  <si>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</si>
  <si>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</si>
  <si>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</si>
  <si>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</si>
  <si>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</si>
  <si>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</si>
  <si>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</si>
  <si>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</si>
  <si>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</si>
  <si>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</si>
  <si>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</si>
  <si>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</si>
  <si>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</si>
  <si>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</si>
  <si>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</si>
  <si>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</si>
  <si>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</si>
  <si>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</si>
  <si>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</si>
  <si>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</si>
  <si>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</si>
  <si>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</si>
  <si>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</si>
  <si>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</si>
  <si>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</si>
  <si>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</si>
  <si>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</si>
  <si>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</si>
  <si>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</si>
  <si>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</si>
  <si>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</si>
  <si>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</si>
  <si>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</si>
  <si>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</si>
  <si>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</si>
  <si>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</si>
  <si>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</si>
  <si>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</si>
  <si>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</si>
  <si>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</si>
  <si>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</si>
  <si>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</si>
  <si>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</si>
  <si>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</si>
  <si>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</si>
  <si>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</si>
  <si>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</si>
  <si>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</si>
  <si>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</si>
  <si>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</si>
  <si>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</si>
  <si>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</si>
  <si>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</si>
  <si>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</si>
  <si>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</si>
  <si>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</si>
  <si>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</si>
  <si>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</si>
  <si>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</si>
  <si>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</si>
  <si>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</si>
  <si>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</si>
  <si>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</si>
  <si>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</si>
  <si>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</si>
  <si>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</si>
  <si>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</si>
  <si>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</si>
  <si>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</si>
  <si>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</si>
  <si>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</si>
  <si>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</si>
  <si>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</si>
  <si>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</si>
  <si>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</si>
  <si>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</si>
  <si>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</si>
  <si>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</si>
  <si>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</si>
  <si>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</si>
  <si>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</si>
  <si>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</si>
  <si>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</si>
  <si>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</si>
  <si>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</si>
  <si>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</si>
  <si>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</si>
  <si>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</si>
  <si>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</si>
  <si>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</si>
  <si>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</si>
  <si>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</si>
  <si>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</si>
  <si>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</si>
  <si>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</si>
  <si>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</si>
  <si>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</si>
  <si>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</si>
  <si>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</si>
  <si>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</si>
  <si>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</si>
  <si>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</si>
  <si>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</si>
  <si>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</si>
  <si>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</si>
  <si>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</si>
  <si>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</si>
  <si>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</si>
  <si>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</si>
  <si>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</si>
  <si>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</si>
  <si>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</si>
  <si>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</si>
  <si>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</si>
  <si>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</si>
  <si>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</si>
  <si>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</si>
  <si>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</si>
  <si>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</si>
  <si>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</si>
  <si>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</si>
  <si>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</si>
  <si>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</si>
  <si>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</si>
  <si>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</si>
  <si>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</si>
  <si>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</si>
  <si>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</si>
  <si>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</si>
  <si>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</si>
  <si>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</si>
  <si>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</si>
  <si>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</si>
  <si>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</si>
  <si>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</si>
  <si>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</si>
  <si>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</si>
  <si>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</si>
  <si>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</si>
  <si>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</si>
  <si>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</si>
  <si>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</si>
  <si>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</si>
  <si>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</si>
  <si>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</si>
  <si>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</si>
  <si>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</si>
  <si>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</si>
  <si>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</si>
  <si>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</si>
  <si>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</si>
  <si>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</si>
  <si>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</si>
  <si>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</si>
  <si>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</si>
  <si>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</si>
  <si>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</si>
  <si>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</si>
  <si>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</si>
  <si>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</si>
  <si>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</si>
  <si>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</si>
  <si>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</si>
  <si>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</si>
  <si>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</si>
  <si>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</si>
  <si>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</si>
  <si>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</si>
  <si>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</si>
  <si>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</si>
  <si>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</si>
  <si>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</si>
  <si>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</si>
  <si>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</si>
  <si>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</si>
  <si>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</si>
  <si>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</si>
  <si>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</si>
  <si>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</si>
  <si>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</si>
  <si>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</si>
  <si>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</si>
  <si>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</si>
  <si>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</si>
  <si>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</si>
  <si>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</si>
  <si>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</si>
  <si>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</si>
  <si>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</si>
  <si>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</si>
  <si>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</si>
  <si>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</si>
  <si>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</si>
  <si>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</si>
  <si>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</si>
  <si>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</si>
  <si>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</si>
  <si>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</si>
  <si>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</si>
  <si>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</si>
  <si>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</si>
  <si>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</si>
  <si>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</si>
  <si>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</si>
  <si>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</si>
  <si>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</si>
  <si>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</si>
  <si>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</si>
  <si>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</si>
  <si>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</si>
  <si>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</si>
  <si>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</si>
  <si>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</si>
  <si>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</si>
  <si>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</si>
  <si>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</si>
  <si>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</si>
  <si>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</si>
  <si>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</si>
  <si>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</si>
  <si>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</si>
  <si>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</si>
  <si>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</si>
  <si>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</si>
  <si>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</si>
  <si>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</si>
  <si>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</si>
  <si>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</si>
  <si>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</si>
  <si>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</si>
  <si>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</si>
  <si>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</si>
  <si>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</si>
  <si>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</si>
  <si>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</si>
  <si>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</si>
  <si>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</si>
  <si>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</si>
  <si>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</si>
  <si>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</si>
  <si>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</si>
  <si>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</si>
  <si>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</si>
  <si>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</si>
  <si>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</si>
  <si>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</si>
  <si>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</si>
  <si>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</si>
  <si>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</si>
  <si>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</si>
  <si>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</si>
  <si>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</si>
  <si>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</si>
  <si>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</si>
  <si>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</si>
  <si>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</si>
  <si>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</si>
  <si>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</si>
  <si>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</si>
  <si>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</si>
  <si>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</si>
  <si>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</si>
  <si>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</si>
  <si>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</si>
  <si>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</si>
  <si>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</si>
  <si>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</si>
  <si>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</si>
  <si>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</si>
  <si>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</si>
  <si>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</si>
  <si>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</si>
  <si>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</si>
  <si>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</si>
  <si>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</si>
  <si>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</si>
  <si>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</si>
  <si>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</si>
  <si>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</si>
  <si>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</si>
  <si>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</si>
  <si>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</si>
  <si>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</si>
  <si>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</si>
  <si>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</si>
  <si>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</si>
  <si>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</si>
  <si>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</si>
  <si>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</si>
  <si>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</si>
  <si>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</si>
  <si>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</si>
  <si>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</si>
  <si>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</si>
  <si>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</si>
  <si>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</si>
  <si>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</si>
  <si>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</si>
  <si>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</si>
  <si>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</si>
  <si>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</si>
  <si>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</si>
  <si>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</si>
  <si>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</si>
  <si>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</si>
  <si>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</si>
  <si>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</si>
  <si>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</si>
  <si>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</si>
  <si>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</si>
  <si>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</si>
  <si>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</si>
  <si>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</si>
  <si>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</si>
  <si>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</si>
  <si>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</si>
  <si>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</si>
  <si>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</si>
  <si>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</si>
  <si>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</si>
  <si>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</si>
  <si>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</si>
  <si>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</si>
  <si>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</si>
  <si>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</si>
  <si>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</si>
  <si>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</si>
  <si>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</si>
  <si>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</si>
  <si>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</si>
  <si>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</si>
  <si>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</si>
  <si>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</si>
  <si>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</si>
  <si>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</si>
  <si>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</si>
  <si>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</si>
  <si>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</si>
  <si>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</si>
  <si>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</si>
  <si>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</si>
  <si>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</si>
  <si>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</si>
  <si>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</si>
  <si>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</si>
  <si>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</si>
  <si>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</si>
  <si>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</si>
  <si>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</si>
  <si>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</si>
  <si>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</si>
  <si>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</si>
  <si>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</si>
  <si>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</si>
  <si>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</si>
  <si>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</si>
  <si>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</si>
  <si>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</si>
  <si>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</si>
  <si>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</si>
  <si>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</si>
  <si>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</si>
  <si>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</si>
  <si>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</si>
  <si>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</si>
  <si>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</si>
  <si>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</si>
  <si>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</si>
  <si>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</si>
  <si>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</si>
  <si>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</si>
  <si>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</si>
  <si>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</si>
  <si>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</si>
  <si>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</si>
  <si>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</si>
  <si>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</si>
  <si>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</si>
  <si>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</si>
  <si>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</si>
  <si>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</si>
  <si>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</si>
  <si>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</si>
  <si>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</si>
  <si>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</si>
  <si>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</si>
  <si>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</si>
  <si>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</si>
  <si>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</si>
  <si>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</si>
  <si>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</si>
  <si>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</si>
  <si>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</si>
  <si>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</si>
  <si>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</si>
  <si>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</si>
  <si>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</si>
  <si>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</si>
  <si>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</si>
  <si>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</si>
  <si>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</si>
  <si>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</si>
  <si>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</si>
  <si>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</si>
  <si>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</si>
  <si>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</si>
  <si>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</si>
  <si>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</si>
  <si>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</si>
  <si>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</si>
  <si>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</si>
  <si>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</si>
  <si>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</si>
  <si>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</si>
  <si>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</si>
  <si>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</si>
  <si>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</si>
  <si>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</si>
  <si>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</si>
  <si>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</si>
  <si>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</si>
  <si>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</si>
  <si>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</si>
  <si>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</si>
  <si>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</si>
  <si>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</si>
  <si>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</si>
  <si>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</si>
  <si>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</si>
  <si>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</si>
  <si>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</si>
  <si>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</si>
  <si>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</si>
  <si>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</si>
  <si>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</si>
  <si>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</si>
  <si>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</si>
  <si>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</si>
  <si>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</si>
  <si>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</si>
  <si>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</si>
  <si>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</si>
  <si>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</si>
  <si>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</si>
  <si>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</si>
  <si>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</si>
  <si>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</si>
  <si>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</si>
  <si>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</si>
  <si>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</si>
  <si>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</si>
  <si>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</si>
  <si>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</si>
  <si>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</si>
  <si>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</si>
  <si>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</si>
  <si>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</si>
  <si>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</si>
  <si>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</si>
  <si>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</si>
  <si>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</si>
  <si>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</si>
  <si>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</si>
  <si>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</si>
  <si>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</si>
  <si>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</si>
  <si>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</si>
  <si>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</si>
  <si>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</si>
  <si>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</si>
  <si>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</si>
  <si>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</si>
  <si>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</si>
  <si>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</si>
  <si>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</si>
  <si>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</si>
  <si>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</si>
  <si>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</si>
  <si>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</si>
  <si>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</si>
  <si>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</si>
  <si>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</si>
  <si>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</si>
  <si>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</si>
  <si>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</si>
  <si>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</si>
  <si>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</si>
  <si>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</si>
  <si>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</si>
  <si>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</si>
  <si>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</si>
  <si>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</si>
  <si>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</si>
  <si>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</si>
  <si>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</si>
  <si>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</si>
  <si>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</si>
  <si>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</si>
  <si>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</si>
  <si>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</si>
  <si>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</si>
  <si>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</si>
  <si>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</si>
  <si>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</si>
  <si>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</si>
  <si>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</si>
  <si>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</si>
  <si>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</si>
  <si>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</si>
  <si>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</si>
  <si>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</si>
  <si>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</si>
  <si>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</si>
  <si>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</si>
  <si>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</si>
  <si>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</si>
  <si>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</si>
  <si>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</si>
  <si>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</si>
  <si>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</si>
  <si>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</si>
  <si>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</si>
  <si>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</si>
  <si>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</si>
  <si>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</si>
  <si>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</si>
  <si>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</si>
  <si>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</si>
  <si>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</si>
  <si>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</si>
  <si>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</si>
  <si>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</si>
  <si>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</si>
  <si>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</si>
  <si>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</si>
  <si>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</si>
  <si>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</si>
  <si>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</si>
  <si>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</si>
  <si>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</si>
  <si>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</si>
  <si>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</si>
  <si>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</si>
  <si>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</si>
  <si>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</si>
  <si>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</si>
  <si>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</si>
  <si>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</si>
  <si>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</si>
  <si>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</si>
  <si>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</si>
  <si>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</si>
  <si>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</si>
  <si>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</si>
  <si>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</si>
  <si>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</si>
  <si>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</si>
  <si>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</si>
  <si>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</si>
  <si>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</si>
  <si>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</si>
  <si>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</si>
  <si>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</si>
  <si>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</si>
  <si>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</si>
  <si>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</si>
  <si>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</si>
  <si>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</si>
  <si>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</si>
  <si>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</si>
  <si>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</si>
  <si>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</si>
  <si>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</si>
  <si>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</si>
  <si>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</si>
  <si>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</si>
  <si>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</si>
  <si>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</si>
  <si>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</si>
  <si>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</si>
  <si>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</si>
  <si>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</si>
  <si>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</si>
  <si>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</si>
  <si>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</si>
  <si>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</si>
  <si>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</si>
  <si>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</si>
  <si>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</si>
  <si>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</si>
  <si>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</si>
  <si>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</si>
  <si>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</si>
  <si>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</si>
  <si>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</si>
  <si>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</si>
  <si>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</si>
  <si>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</si>
  <si>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</si>
  <si>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</si>
  <si>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</si>
  <si>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</si>
  <si>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</si>
  <si>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</si>
  <si>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</si>
  <si>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</si>
  <si>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</si>
  <si>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</si>
  <si>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</si>
  <si>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</si>
  <si>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</si>
  <si>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</si>
  <si>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</si>
  <si>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</si>
  <si>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</si>
  <si>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</si>
  <si>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</si>
  <si>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</si>
  <si>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</si>
  <si>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</si>
  <si>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</si>
  <si>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</si>
  <si>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</si>
  <si>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</si>
  <si>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</si>
  <si>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</si>
  <si>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</si>
  <si>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</si>
  <si>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</si>
  <si>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</si>
  <si>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</si>
  <si>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</si>
  <si>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</si>
  <si>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</si>
  <si>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</si>
  <si>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</si>
  <si>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</si>
  <si>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</si>
  <si>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</si>
  <si>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</si>
  <si>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</si>
  <si>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</si>
  <si>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</si>
  <si>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</si>
  <si>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</si>
  <si>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</si>
  <si>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</si>
  <si>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</si>
  <si>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</si>
  <si>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</si>
  <si>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</si>
  <si>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</si>
  <si>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</si>
  <si>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</si>
  <si>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</si>
  <si>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</si>
  <si>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</si>
  <si>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</si>
  <si>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</si>
  <si>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</si>
  <si>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</si>
  <si>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</si>
  <si>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</si>
  <si>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</si>
  <si>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</si>
  <si>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</si>
  <si>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</si>
  <si>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</si>
  <si>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</si>
  <si>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</si>
  <si>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</si>
  <si>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</si>
  <si>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</si>
  <si>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</si>
  <si>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</si>
  <si>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</si>
  <si>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</si>
  <si>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</si>
  <si>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</si>
  <si>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</si>
  <si>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</si>
  <si>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</si>
  <si>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</si>
  <si>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</si>
  <si>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</si>
  <si>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</si>
  <si>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</si>
  <si>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</si>
  <si>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</si>
  <si>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</si>
  <si>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</si>
  <si>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</si>
  <si>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</si>
  <si>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</si>
  <si>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</si>
  <si>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</si>
  <si>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</si>
  <si>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</si>
  <si>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</si>
  <si>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</si>
  <si>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</si>
  <si>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</si>
  <si>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</si>
  <si>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</si>
  <si>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</si>
  <si>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</si>
  <si>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</si>
  <si>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</si>
  <si>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</si>
  <si>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</si>
  <si>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</si>
  <si>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</si>
  <si>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</si>
  <si>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</si>
  <si>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</si>
  <si>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</si>
  <si>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</si>
  <si>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</si>
  <si>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</si>
  <si>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</si>
  <si>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</si>
  <si>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</si>
  <si>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</si>
  <si>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</si>
  <si>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</si>
  <si>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</si>
  <si>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</si>
  <si>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</si>
  <si>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</si>
  <si>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</si>
  <si>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</si>
  <si>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</si>
  <si>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</si>
  <si>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</si>
  <si>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</si>
  <si>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</si>
  <si>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</si>
  <si>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</si>
  <si>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</si>
  <si>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</si>
  <si>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</si>
  <si>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</si>
  <si>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</si>
  <si>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</si>
  <si>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</si>
  <si>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</si>
  <si>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</si>
  <si>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</si>
  <si>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</si>
  <si>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</si>
  <si>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</si>
  <si>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</si>
  <si>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</si>
  <si>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</si>
  <si>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</si>
  <si>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</si>
  <si>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</si>
  <si>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</si>
  <si>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</si>
  <si>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</si>
  <si>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</si>
  <si>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</si>
  <si>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</si>
  <si>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</si>
  <si>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</si>
  <si>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</si>
  <si>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</si>
  <si>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</si>
  <si>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</si>
  <si>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</si>
  <si>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</si>
  <si>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</si>
  <si>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</si>
  <si>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</si>
  <si>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</si>
  <si>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</si>
  <si>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</si>
  <si>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</si>
  <si>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</si>
  <si>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</si>
  <si>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</si>
  <si>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</si>
  <si>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</si>
  <si>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</si>
  <si>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</si>
  <si>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</si>
  <si>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</si>
  <si>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</si>
  <si>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</si>
  <si>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</si>
  <si>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</si>
  <si>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</si>
  <si>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</si>
  <si>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</si>
  <si>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</si>
  <si>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</si>
  <si>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</si>
  <si>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</si>
  <si>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</si>
  <si>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</si>
  <si>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</si>
  <si>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</si>
  <si>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</si>
  <si>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</si>
  <si>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</si>
  <si>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</si>
  <si>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</si>
  <si>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</si>
  <si>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</si>
  <si>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</si>
  <si>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</si>
  <si>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</si>
  <si>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</si>
  <si>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</si>
  <si>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</si>
  <si>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</si>
  <si>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</si>
  <si>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</si>
  <si>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</si>
  <si>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</si>
  <si>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</si>
  <si>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</si>
  <si>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</si>
  <si>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</si>
  <si>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</si>
  <si>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</si>
  <si>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</si>
  <si>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</si>
  <si>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</si>
  <si>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</si>
  <si>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</si>
  <si>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</si>
  <si>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</si>
  <si>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</si>
  <si>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</si>
  <si>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</si>
  <si>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</si>
  <si>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</si>
  <si>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</si>
  <si>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</si>
  <si>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</si>
  <si>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</si>
  <si>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</si>
  <si>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</si>
  <si>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</si>
  <si>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</si>
  <si>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</si>
  <si>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</si>
  <si>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</si>
  <si>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</si>
  <si>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</si>
  <si>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</si>
  <si>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</si>
  <si>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</si>
  <si>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</si>
  <si>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</si>
  <si>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</si>
  <si>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</si>
  <si>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</si>
  <si>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</si>
  <si>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</si>
  <si>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</si>
  <si>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</si>
  <si>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</si>
  <si>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</si>
  <si>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</si>
  <si>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</si>
  <si>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</si>
  <si>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</si>
  <si>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</si>
  <si>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</si>
  <si>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</si>
  <si>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</si>
  <si>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</si>
  <si>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</si>
  <si>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</si>
  <si>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</si>
  <si>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</si>
  <si>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</si>
  <si>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</si>
  <si>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</si>
  <si>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</si>
  <si>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</si>
  <si>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</si>
  <si>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</si>
  <si>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</si>
  <si>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</si>
  <si>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</si>
  <si>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</si>
  <si>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</si>
  <si>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</si>
  <si>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</si>
  <si>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</si>
  <si>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</si>
  <si>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</si>
  <si>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</si>
  <si>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</si>
  <si>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</si>
  <si>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</si>
  <si>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</si>
  <si>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</si>
  <si>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</si>
  <si>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</si>
  <si>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</si>
  <si>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</si>
  <si>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</si>
  <si>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</si>
  <si>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</si>
  <si>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</si>
  <si>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</si>
  <si>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</si>
  <si>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</si>
  <si>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</si>
  <si>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</si>
  <si>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</si>
  <si>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</si>
  <si>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</si>
  <si>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</si>
  <si>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</si>
  <si>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</si>
  <si>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</si>
  <si>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</si>
  <si>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</si>
  <si>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</si>
  <si>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</si>
  <si>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</si>
  <si>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</si>
  <si>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</si>
  <si>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</si>
  <si>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</si>
  <si>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</si>
  <si>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</si>
  <si>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</si>
  <si>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</si>
  <si>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</si>
  <si>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</si>
  <si>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</si>
  <si>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</si>
  <si>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</si>
  <si>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</si>
  <si>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</si>
  <si>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</si>
  <si>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</si>
  <si>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</si>
  <si>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</si>
  <si>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</si>
  <si>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</si>
  <si>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</si>
  <si>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</si>
  <si>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</si>
  <si>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</si>
  <si>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</si>
  <si>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</si>
  <si>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</si>
  <si>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</si>
  <si>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</si>
  <si>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</si>
  <si>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</si>
  <si>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</si>
  <si>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</si>
  <si>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</si>
  <si>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</si>
  <si>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</si>
  <si>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</si>
  <si>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</si>
  <si>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</si>
  <si>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</si>
  <si>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</si>
  <si>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</si>
  <si>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</si>
  <si>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</si>
  <si>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</si>
  <si>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</si>
  <si>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</si>
  <si>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</si>
  <si>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</si>
  <si>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</si>
  <si>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</si>
  <si>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</si>
  <si>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</si>
  <si>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</si>
  <si>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</si>
  <si>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</si>
  <si>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</si>
  <si>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</si>
  <si>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</si>
  <si>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</si>
  <si>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</si>
  <si>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</si>
  <si>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</si>
  <si>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</si>
  <si>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</si>
  <si>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</si>
  <si>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</si>
  <si>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</si>
  <si>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</si>
  <si>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</si>
  <si>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</si>
  <si>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</si>
  <si>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</si>
  <si>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</si>
  <si>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</si>
  <si>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</si>
  <si>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</si>
  <si>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</si>
  <si>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</si>
  <si>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</si>
  <si>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</si>
  <si>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</si>
  <si>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</si>
  <si>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</si>
  <si>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</si>
  <si>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</si>
  <si>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</si>
  <si>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</si>
  <si>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</si>
  <si>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</si>
  <si>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</si>
  <si>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</si>
  <si>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</si>
  <si>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</si>
  <si>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</si>
  <si>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</si>
  <si>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</si>
  <si>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</si>
  <si>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</si>
  <si>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</si>
  <si>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</si>
  <si>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</si>
  <si>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</si>
  <si>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</si>
  <si>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</si>
  <si>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</si>
  <si>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</si>
  <si>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</si>
  <si>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</si>
  <si>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</si>
  <si>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</si>
  <si>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</si>
  <si>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</si>
  <si>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</si>
  <si>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</si>
  <si>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</si>
  <si>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</si>
  <si>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</si>
  <si>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</si>
  <si>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</si>
  <si>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</si>
  <si>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</si>
  <si>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</si>
  <si>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</si>
  <si>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</si>
  <si>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</si>
  <si>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</si>
  <si>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</si>
  <si>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</si>
  <si>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</si>
  <si>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</si>
  <si>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</si>
  <si>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</si>
  <si>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</si>
  <si>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</si>
  <si>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</si>
  <si>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</si>
  <si>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</si>
  <si>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</si>
  <si>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</si>
  <si>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</si>
  <si>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</si>
  <si>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</si>
  <si>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</si>
  <si>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</si>
  <si>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</si>
  <si>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</si>
  <si>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</si>
  <si>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</si>
  <si>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</si>
  <si>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</si>
  <si>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</si>
  <si>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</si>
  <si>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</si>
  <si>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</si>
  <si>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</si>
  <si>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</si>
  <si>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</si>
  <si>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</si>
  <si>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</si>
  <si>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</si>
  <si>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</si>
  <si>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</si>
  <si>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</si>
  <si>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</si>
  <si>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</si>
  <si>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</si>
  <si>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</si>
  <si>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</si>
  <si>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</si>
  <si>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</si>
  <si>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</si>
  <si>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</si>
  <si>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</si>
  <si>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</si>
  <si>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</si>
  <si>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</si>
  <si>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</si>
  <si>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</si>
  <si>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</si>
  <si>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</si>
  <si>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</si>
  <si>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</si>
  <si>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</si>
  <si>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</si>
  <si>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</si>
  <si>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</si>
  <si>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</si>
  <si>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</si>
  <si>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</si>
  <si>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</si>
  <si>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</si>
  <si>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</si>
  <si>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</si>
  <si>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</si>
  <si>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</si>
  <si>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</si>
  <si>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</si>
  <si>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</si>
  <si>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</si>
  <si>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</si>
  <si>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</si>
  <si>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</si>
  <si>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</si>
  <si>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</si>
  <si>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</si>
  <si>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</si>
  <si>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</si>
  <si>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</si>
  <si>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</si>
  <si>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</si>
  <si>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</si>
  <si>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</si>
  <si>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</si>
  <si>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</si>
  <si>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</si>
  <si>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</si>
  <si>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</si>
  <si>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</si>
  <si>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</si>
  <si>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</si>
  <si>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</si>
  <si>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</si>
  <si>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</si>
  <si>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</si>
  <si>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</si>
  <si>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</si>
  <si>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</si>
  <si>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</si>
  <si>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</si>
  <si>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</si>
  <si>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</si>
  <si>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</si>
  <si>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</si>
  <si>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</si>
  <si>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</si>
  <si>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</si>
  <si>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</si>
  <si>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</si>
  <si>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</si>
  <si>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</si>
  <si>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</si>
  <si>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</si>
  <si>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</si>
  <si>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</si>
  <si>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</si>
  <si>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</si>
  <si>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</si>
  <si>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</si>
  <si>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</si>
  <si>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</si>
  <si>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</si>
  <si>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</si>
  <si>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</si>
  <si>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</si>
  <si>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</si>
  <si>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</si>
  <si>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</si>
  <si>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</si>
  <si>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</si>
  <si>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</si>
  <si>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</si>
  <si>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</si>
  <si>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</si>
  <si>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</si>
  <si>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</si>
  <si>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</si>
  <si>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</si>
  <si>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</si>
  <si>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</si>
  <si>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</si>
  <si>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</si>
  <si>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</si>
  <si>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</si>
  <si>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</si>
  <si>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</si>
  <si>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</si>
  <si>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</si>
  <si>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</si>
  <si>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</si>
  <si>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</si>
  <si>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</si>
  <si>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</si>
  <si>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</si>
  <si>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</si>
  <si>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</si>
  <si>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</si>
  <si>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</si>
  <si>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</si>
  <si>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</si>
  <si>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</si>
  <si>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</si>
  <si>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</si>
  <si>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</si>
  <si>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</si>
  <si>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</si>
  <si>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</si>
  <si>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</si>
  <si>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</si>
  <si>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</si>
  <si>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</si>
  <si>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</si>
  <si>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</si>
  <si>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</si>
  <si>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</si>
  <si>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</si>
  <si>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</si>
  <si>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</si>
  <si>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</si>
  <si>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</si>
  <si>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</si>
  <si>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</si>
  <si>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</si>
  <si>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</si>
  <si>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</si>
  <si>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</si>
  <si>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</si>
  <si>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</si>
  <si>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</si>
  <si>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</si>
  <si>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</si>
  <si>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</si>
  <si>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</si>
  <si>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</si>
  <si>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</si>
  <si>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</si>
  <si>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</si>
  <si>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</si>
  <si>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</si>
  <si>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</si>
  <si>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</si>
  <si>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</si>
  <si>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</si>
  <si>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</si>
  <si>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</si>
  <si>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</si>
  <si>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</si>
  <si>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</si>
  <si>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</si>
  <si>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</si>
  <si>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</si>
  <si>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</si>
  <si>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</si>
  <si>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</si>
  <si>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</si>
  <si>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</si>
  <si>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</si>
  <si>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</si>
  <si>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</si>
  <si>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</si>
  <si>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</si>
  <si>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</si>
  <si>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</si>
  <si>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</si>
  <si>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</si>
  <si>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</si>
  <si>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</si>
  <si>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</si>
  <si>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</si>
  <si>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</si>
  <si>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</si>
  <si>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</si>
  <si>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</si>
  <si>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</si>
  <si>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</si>
  <si>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</si>
  <si>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</si>
  <si>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</si>
  <si>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</si>
  <si>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</si>
  <si>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</si>
  <si>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</si>
  <si>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</si>
  <si>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</si>
  <si>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</si>
  <si>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</si>
  <si>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</si>
  <si>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</si>
  <si>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</si>
  <si>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</si>
  <si>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</si>
  <si>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</si>
  <si>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</si>
  <si>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</si>
  <si>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</si>
  <si>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</si>
  <si>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</si>
  <si>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</si>
  <si>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</si>
  <si>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</si>
  <si>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</si>
  <si>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</si>
  <si>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</si>
  <si>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</si>
  <si>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</si>
  <si>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</si>
  <si>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</si>
  <si>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</si>
  <si>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</si>
  <si>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</si>
  <si>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</si>
  <si>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</si>
  <si>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</si>
  <si>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</si>
  <si>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</si>
  <si>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</si>
  <si>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</si>
  <si>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</si>
  <si>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</si>
  <si>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</si>
  <si>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</si>
  <si>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</si>
  <si>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</si>
  <si>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</si>
  <si>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</si>
  <si>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</si>
  <si>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</si>
  <si>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</si>
  <si>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</si>
  <si>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</si>
  <si>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</si>
  <si>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</si>
  <si>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</si>
  <si>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</si>
  <si>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</si>
  <si>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</si>
  <si>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</si>
  <si>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</si>
  <si>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</si>
  <si>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</si>
  <si>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</si>
  <si>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</si>
  <si>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</si>
  <si>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</si>
  <si>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</si>
  <si>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</si>
  <si>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</si>
  <si>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</si>
  <si>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</si>
  <si>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</si>
  <si>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</si>
  <si>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</si>
  <si>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</si>
  <si>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</si>
  <si>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</si>
  <si>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</si>
  <si>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</si>
  <si>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</si>
  <si>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</si>
  <si>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</si>
  <si>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</si>
  <si>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</si>
  <si>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</si>
  <si>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</si>
  <si>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</si>
  <si>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</si>
  <si>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</si>
  <si>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</si>
  <si>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</si>
  <si>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</si>
  <si>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</si>
  <si>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</si>
  <si>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</si>
  <si>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</si>
  <si>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</si>
  <si>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</si>
  <si>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</si>
  <si>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</si>
  <si>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</si>
  <si>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</si>
  <si>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</si>
  <si>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</si>
  <si>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</si>
  <si>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</si>
  <si>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</si>
  <si>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</si>
  <si>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</si>
  <si>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</si>
  <si>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</si>
  <si>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</si>
  <si>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</si>
  <si>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</si>
  <si>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</si>
  <si>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</si>
  <si>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</si>
  <si>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</si>
  <si>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</si>
  <si>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</si>
  <si>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</si>
  <si>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</si>
  <si>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</si>
  <si>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</si>
  <si>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</si>
  <si>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</si>
  <si>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</si>
  <si>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</si>
  <si>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</si>
  <si>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</si>
  <si>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</si>
  <si>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</si>
  <si>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</si>
  <si>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</si>
  <si>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</si>
  <si>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</si>
  <si>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</si>
  <si>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</si>
  <si>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</si>
  <si>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</si>
  <si>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</si>
  <si>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</si>
  <si>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</si>
  <si>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</si>
  <si>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</si>
  <si>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</si>
  <si>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</si>
  <si>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</si>
  <si>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</si>
  <si>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</si>
  <si>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</si>
  <si>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</si>
  <si>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</si>
  <si>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</si>
  <si>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</si>
  <si>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</si>
  <si>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</si>
  <si>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</si>
  <si>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</si>
  <si>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</si>
  <si>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</si>
  <si>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</si>
  <si>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</si>
  <si>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</si>
  <si>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</si>
  <si>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</si>
  <si>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</si>
  <si>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</si>
  <si>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</si>
  <si>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</si>
  <si>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</si>
  <si>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</si>
  <si>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</si>
  <si>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</si>
  <si>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</si>
  <si>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</si>
  <si>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</si>
  <si>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</si>
  <si>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</si>
  <si>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</si>
  <si>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</si>
  <si>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</si>
  <si>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</si>
  <si>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</si>
  <si>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</si>
  <si>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</si>
  <si>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</si>
  <si>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</si>
  <si>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</si>
  <si>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</si>
  <si>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</si>
  <si>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</si>
  <si>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</si>
  <si>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</si>
  <si>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</si>
  <si>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</si>
  <si>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</si>
  <si>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</si>
  <si>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</si>
  <si>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</si>
  <si>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</si>
  <si>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</si>
  <si>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</si>
  <si>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</si>
  <si>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</si>
  <si>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</si>
  <si>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</si>
  <si>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</si>
  <si>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</si>
  <si>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</si>
  <si>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</si>
  <si>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</si>
  <si>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</si>
  <si>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</si>
  <si>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</si>
  <si>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</si>
  <si>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</si>
  <si>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</si>
  <si>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</si>
  <si>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</si>
  <si>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</si>
  <si>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</si>
  <si>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</si>
  <si>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</si>
  <si>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</si>
  <si>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</si>
  <si>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</si>
  <si>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</si>
  <si>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</si>
  <si>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</si>
  <si>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</si>
  <si>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</si>
  <si>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</si>
  <si>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</si>
  <si>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</si>
  <si>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</si>
  <si>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</si>
  <si>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</si>
  <si>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</si>
  <si>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</si>
  <si>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</si>
  <si>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</si>
  <si>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</si>
  <si>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</si>
  <si>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</si>
  <si>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</si>
  <si>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</si>
  <si>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</si>
  <si>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</si>
  <si>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</si>
  <si>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</si>
  <si>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</si>
  <si>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</si>
  <si>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</si>
  <si>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</si>
  <si>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</si>
  <si>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</si>
  <si>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</si>
  <si>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</si>
  <si>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</si>
  <si>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</si>
  <si>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</si>
  <si>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</si>
  <si>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</si>
  <si>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</si>
  <si>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</si>
  <si>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</si>
  <si>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</si>
  <si>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</si>
  <si>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</si>
  <si>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</si>
  <si>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</si>
  <si>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</si>
  <si>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</si>
  <si>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</si>
  <si>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</si>
  <si>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</si>
  <si>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</si>
  <si>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</si>
  <si>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</si>
  <si>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</si>
  <si>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</si>
  <si>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</si>
  <si>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</si>
  <si>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</si>
  <si>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</si>
  <si>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</si>
  <si>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</si>
  <si>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</si>
  <si>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</si>
  <si>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</si>
  <si>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</si>
  <si>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</si>
  <si>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</si>
  <si>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</si>
  <si>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</si>
  <si>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</si>
  <si>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</si>
  <si>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</si>
  <si>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</si>
  <si>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</si>
  <si>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</si>
  <si>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</si>
  <si>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</si>
  <si>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</si>
  <si>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</si>
  <si>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</si>
  <si>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</si>
  <si>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</si>
  <si>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</si>
  <si>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</si>
  <si>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</si>
  <si>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</si>
  <si>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</si>
  <si>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</si>
  <si>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</si>
  <si>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</si>
  <si>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</si>
  <si>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</si>
  <si>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</si>
  <si>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</si>
  <si>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</si>
  <si>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</si>
  <si>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</si>
  <si>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</si>
  <si>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</si>
  <si>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</si>
  <si>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</si>
  <si>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</si>
  <si>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</si>
  <si>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</si>
  <si>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</si>
  <si>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</si>
  <si>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</si>
  <si>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</si>
  <si>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</si>
  <si>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</si>
  <si>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</si>
  <si>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</si>
  <si>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</si>
  <si>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</si>
  <si>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</si>
  <si>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</si>
  <si>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</si>
  <si>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</si>
  <si>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</si>
  <si>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</si>
  <si>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</si>
  <si>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</si>
  <si>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</si>
  <si>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</si>
  <si>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</si>
  <si>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</si>
  <si>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</si>
  <si>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</si>
  <si>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</si>
  <si>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</si>
  <si>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</si>
  <si>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</si>
  <si>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</si>
  <si>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</si>
  <si>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</si>
  <si>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</si>
  <si>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</si>
  <si>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</si>
  <si>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</si>
  <si>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</si>
  <si>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</si>
  <si>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</si>
  <si>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</si>
  <si>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</si>
  <si>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</si>
  <si>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</si>
  <si>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</si>
  <si>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</si>
  <si>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</si>
  <si>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</si>
  <si>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</si>
  <si>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</si>
  <si>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</si>
  <si>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</si>
  <si>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</si>
  <si>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</si>
  <si>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</si>
  <si>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</si>
  <si>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</si>
  <si>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</si>
  <si>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</si>
  <si>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</si>
  <si>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</si>
  <si>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</si>
  <si>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</si>
  <si>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</si>
  <si>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</si>
  <si>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</si>
  <si>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</si>
  <si>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</si>
  <si>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</si>
  <si>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</si>
  <si>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</si>
  <si>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</si>
  <si>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</si>
  <si>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</si>
  <si>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</si>
  <si>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</si>
  <si>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</si>
  <si>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</si>
  <si>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</si>
  <si>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</si>
  <si>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</si>
  <si>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</si>
  <si>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</si>
  <si>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</si>
  <si>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</si>
  <si>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</si>
  <si>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</si>
  <si>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</si>
  <si>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</si>
  <si>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</si>
  <si>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</si>
  <si>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</si>
  <si>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</si>
  <si>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</si>
  <si>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</si>
  <si>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</si>
  <si>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</si>
  <si>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</si>
  <si>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</si>
  <si>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</si>
  <si>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</si>
  <si>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</si>
  <si>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</si>
  <si>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</si>
  <si>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</si>
  <si>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</si>
  <si>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</si>
  <si>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</si>
  <si>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</si>
  <si>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</si>
  <si>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</si>
  <si>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</si>
  <si>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</si>
  <si>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</si>
  <si>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</si>
  <si>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</si>
  <si>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</si>
  <si>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</si>
  <si>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</si>
  <si>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</si>
  <si>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</si>
  <si>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</si>
  <si>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</si>
  <si>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</si>
  <si>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</si>
  <si>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</si>
  <si>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</si>
  <si>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</si>
  <si>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</si>
  <si>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</si>
  <si>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</si>
  <si>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</si>
  <si>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</si>
  <si>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</si>
  <si>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</si>
  <si>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</si>
  <si>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</si>
  <si>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</si>
  <si>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</si>
  <si>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</si>
  <si>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</si>
  <si>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</si>
  <si>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</si>
  <si>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</si>
  <si>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</si>
  <si>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</si>
  <si>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</si>
  <si>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</si>
  <si>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</si>
  <si>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</si>
  <si>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</si>
  <si>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</si>
  <si>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</si>
  <si>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</si>
  <si>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</si>
  <si>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</si>
  <si>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</si>
  <si>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</si>
  <si>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</si>
  <si>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</si>
  <si>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</si>
  <si>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</si>
  <si>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</si>
  <si>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</si>
  <si>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</si>
  <si>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</si>
  <si>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</si>
  <si>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</si>
  <si>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</si>
  <si>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</si>
  <si>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</si>
  <si>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</si>
  <si>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</si>
  <si>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</si>
  <si>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</si>
  <si>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</si>
  <si>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</si>
  <si>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</si>
  <si>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</si>
  <si>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</si>
  <si>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</si>
  <si>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</si>
  <si>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</si>
  <si>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</si>
  <si>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</si>
  <si>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</si>
  <si>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</si>
  <si>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</si>
  <si>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</si>
  <si>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</si>
  <si>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</si>
  <si>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</si>
  <si>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</si>
  <si>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</si>
  <si>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</si>
  <si>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</si>
  <si>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</si>
  <si>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</si>
  <si>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</si>
  <si>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</si>
  <si>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</si>
  <si>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</si>
  <si>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</si>
  <si>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</si>
  <si>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</si>
  <si>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</si>
  <si>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</si>
  <si>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</si>
  <si>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</si>
  <si>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</si>
  <si>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</si>
  <si>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</si>
  <si>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</si>
  <si>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</si>
  <si>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</si>
  <si>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</si>
  <si>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</si>
  <si>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</si>
  <si>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</si>
  <si>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</si>
  <si>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</si>
  <si>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</si>
  <si>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</si>
  <si>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</si>
  <si>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</si>
  <si>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</si>
  <si>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</si>
  <si>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</si>
  <si>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</si>
  <si>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</si>
  <si>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</si>
  <si>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</si>
  <si>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</si>
  <si>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</si>
  <si>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</si>
  <si>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</si>
  <si>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</si>
  <si>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</si>
  <si>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</si>
  <si>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</si>
  <si>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</si>
  <si>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</si>
  <si>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</si>
  <si>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</si>
  <si>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</si>
  <si>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</si>
  <si>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</si>
  <si>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</si>
  <si>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</si>
  <si>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</si>
  <si>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</si>
  <si>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</si>
  <si>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</si>
  <si>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</si>
  <si>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</si>
  <si>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</si>
  <si>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</si>
  <si>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</si>
  <si>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</si>
  <si>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</si>
  <si>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</si>
  <si>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</si>
  <si>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</si>
  <si>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</si>
  <si>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</si>
  <si>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</si>
  <si>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</si>
  <si>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</si>
  <si>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</si>
  <si>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</si>
  <si>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</si>
  <si>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</si>
  <si>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</si>
  <si>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</si>
  <si>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</si>
  <si>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</si>
  <si>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</si>
  <si>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</si>
  <si>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</si>
  <si>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</si>
  <si>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</si>
  <si>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</si>
  <si>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</si>
  <si>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</si>
  <si>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</si>
  <si>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</si>
  <si>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</si>
  <si>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</si>
  <si>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</si>
  <si>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</si>
  <si>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</si>
  <si>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</si>
  <si>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</si>
  <si>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</si>
  <si>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</si>
  <si>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</si>
  <si>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</si>
  <si>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</si>
  <si>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</si>
  <si>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</si>
  <si>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</si>
  <si>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</si>
  <si>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</si>
  <si>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</si>
  <si>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</si>
  <si>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</si>
  <si>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</si>
  <si>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</si>
  <si>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</si>
  <si>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</si>
  <si>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</si>
  <si>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</si>
  <si>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</si>
  <si>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</si>
  <si>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</si>
  <si>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</si>
  <si>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</si>
  <si>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</si>
  <si>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</si>
  <si>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</si>
  <si>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</si>
  <si>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</si>
  <si>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</si>
  <si>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</si>
  <si>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</si>
  <si>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</si>
  <si>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</si>
  <si>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</si>
  <si>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</si>
  <si>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</si>
  <si>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</si>
  <si>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</si>
  <si>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</si>
  <si>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</si>
  <si>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</si>
  <si>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</si>
  <si>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</si>
  <si>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</si>
  <si>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</si>
  <si>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</si>
  <si>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</si>
  <si>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</si>
  <si>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</si>
  <si>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</si>
  <si>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</si>
  <si>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</si>
  <si>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</si>
  <si>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</si>
  <si>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</si>
  <si>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</si>
  <si>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</si>
  <si>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</si>
  <si>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</si>
  <si>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</si>
  <si>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</si>
  <si>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</si>
  <si>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</si>
  <si>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</si>
  <si>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</si>
  <si>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</si>
  <si>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</si>
  <si>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</si>
  <si>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</si>
  <si>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</si>
  <si>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</si>
  <si>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</si>
  <si>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</si>
  <si>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</si>
  <si>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</si>
  <si>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</si>
  <si>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</si>
  <si>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</si>
  <si>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</si>
  <si>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</si>
  <si>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</si>
  <si>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</si>
  <si>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</si>
  <si>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</si>
  <si>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</si>
  <si>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</si>
  <si>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</si>
  <si>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</si>
  <si>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</si>
  <si>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</si>
  <si>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</si>
  <si>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</si>
  <si>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</si>
  <si>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</si>
  <si>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</si>
  <si>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</si>
  <si>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</si>
  <si>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</si>
  <si>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</si>
  <si>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</si>
  <si>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</si>
  <si>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</si>
  <si>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</si>
  <si>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</si>
  <si>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</si>
  <si>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</si>
  <si>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</si>
  <si>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</si>
  <si>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</si>
  <si>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</si>
  <si>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</si>
  <si>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</si>
  <si>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</si>
  <si>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</si>
  <si>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</si>
  <si>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</si>
  <si>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</si>
  <si>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</si>
  <si>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</si>
  <si>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</si>
  <si>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</si>
  <si>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</si>
  <si>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</si>
  <si>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</si>
  <si>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</si>
  <si>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</si>
  <si>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</si>
  <si>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</si>
  <si>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</si>
  <si>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</si>
  <si>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</si>
  <si>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</si>
  <si>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</si>
  <si>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</si>
  <si>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</si>
  <si>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</si>
  <si>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</si>
  <si>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</si>
  <si>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</si>
  <si>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</si>
  <si>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</si>
  <si>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</si>
  <si>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</si>
  <si>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</si>
  <si>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</si>
  <si>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</si>
  <si>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</si>
  <si>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</si>
  <si>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</si>
  <si>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</si>
  <si>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</si>
  <si>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</si>
  <si>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</si>
  <si>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</si>
  <si>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</si>
  <si>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</si>
  <si>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</si>
  <si>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</si>
  <si>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</si>
  <si>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</si>
  <si>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</si>
  <si>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</si>
  <si>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</si>
  <si>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</si>
  <si>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</si>
  <si>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</si>
  <si>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</si>
  <si>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</si>
  <si>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</si>
  <si>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</si>
  <si>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</si>
  <si>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</si>
  <si>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</si>
  <si>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</si>
  <si>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</si>
  <si>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</si>
  <si>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</si>
  <si>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</si>
  <si>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</si>
  <si>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</si>
  <si>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</si>
  <si>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</si>
  <si>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</si>
  <si>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</si>
  <si>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</si>
  <si>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</si>
  <si>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</si>
  <si>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</si>
  <si>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</si>
  <si>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</si>
  <si>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</si>
  <si>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</si>
  <si>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</si>
  <si>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</si>
  <si>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</si>
  <si>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</si>
  <si>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</si>
  <si>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</si>
  <si>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</si>
  <si>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</si>
  <si>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</si>
  <si>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</si>
  <si>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</si>
  <si>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</si>
  <si>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</si>
  <si>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</si>
  <si>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</si>
  <si>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</si>
  <si>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</si>
  <si>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</si>
  <si>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</si>
  <si>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</si>
  <si>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</si>
  <si>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</si>
  <si>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</si>
  <si>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</si>
  <si>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</si>
  <si>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</si>
  <si>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</si>
  <si>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</si>
  <si>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</si>
  <si>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</si>
  <si>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</si>
  <si>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</si>
  <si>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</si>
  <si>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</si>
  <si>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</si>
  <si>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</si>
  <si>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</si>
  <si>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</si>
  <si>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</si>
  <si>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</si>
  <si>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</si>
  <si>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</si>
  <si>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</si>
  <si>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</si>
  <si>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</si>
  <si>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</si>
  <si>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</si>
  <si>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</si>
  <si>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</si>
  <si>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</si>
  <si>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</si>
  <si>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</si>
  <si>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</si>
  <si>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</si>
  <si>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</si>
  <si>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</si>
  <si>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</si>
  <si>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</si>
  <si>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</si>
  <si>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</si>
  <si>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</si>
  <si>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</si>
  <si>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</si>
  <si>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</si>
  <si>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</si>
  <si>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</si>
  <si>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</si>
  <si>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</si>
  <si>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</si>
  <si>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</si>
  <si>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</si>
  <si>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</si>
  <si>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</si>
  <si>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</si>
  <si>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</si>
  <si>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</si>
  <si>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</si>
  <si>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</si>
  <si>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</si>
  <si>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</si>
  <si>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</si>
  <si>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</si>
  <si>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</si>
  <si>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</si>
  <si>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</si>
  <si>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</si>
  <si>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</si>
  <si>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</si>
  <si>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</si>
  <si>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</si>
  <si>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</si>
  <si>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</si>
  <si>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</si>
  <si>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</si>
  <si>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</si>
  <si>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</si>
  <si>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</si>
  <si>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</si>
  <si>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</si>
  <si>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</si>
  <si>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</si>
  <si>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</si>
  <si>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</si>
  <si>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</si>
  <si>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</si>
  <si>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</si>
  <si>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</si>
  <si>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</si>
  <si>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</si>
  <si>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</si>
  <si>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</si>
  <si>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</si>
  <si>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</si>
  <si>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</si>
  <si>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</si>
  <si>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</si>
  <si>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</si>
  <si>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</si>
  <si>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</si>
  <si>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</si>
  <si>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</si>
  <si>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</si>
  <si>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</si>
  <si>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</si>
  <si>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</si>
  <si>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</si>
  <si>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</si>
  <si>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</si>
  <si>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</si>
  <si>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</si>
  <si>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</si>
  <si>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</si>
  <si>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</si>
  <si>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</si>
  <si>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</si>
  <si>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</si>
  <si>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</si>
  <si>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</si>
  <si>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</si>
  <si>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</si>
  <si>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</si>
  <si>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</si>
  <si>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</si>
  <si>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</si>
  <si>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</si>
  <si>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</si>
  <si>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</si>
  <si>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</si>
  <si>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</si>
  <si>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</si>
  <si>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</si>
  <si>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</si>
  <si>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</si>
  <si>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</si>
  <si>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</si>
  <si>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</si>
  <si>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</si>
  <si>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</si>
  <si>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</si>
  <si>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</si>
  <si>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</si>
  <si>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</si>
  <si>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</si>
  <si>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</si>
  <si>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</si>
  <si>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</si>
  <si>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</si>
  <si>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</si>
  <si>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</si>
  <si>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</si>
  <si>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</si>
  <si>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</si>
  <si>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</si>
  <si>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</si>
  <si>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</si>
  <si>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</si>
  <si>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</si>
  <si>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</si>
  <si>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</si>
  <si>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</si>
  <si>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</si>
  <si>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</si>
  <si>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</si>
  <si>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</si>
  <si>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</si>
  <si>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</si>
  <si>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</si>
  <si>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</si>
  <si>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</si>
  <si>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</si>
  <si>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</si>
  <si>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</si>
  <si>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</si>
  <si>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</si>
  <si>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</si>
  <si>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</si>
  <si>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</si>
  <si>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</si>
  <si>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</si>
  <si>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</si>
  <si>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</si>
  <si>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</si>
  <si>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</si>
  <si>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</si>
  <si>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</si>
  <si>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</si>
  <si>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</si>
  <si>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</si>
  <si>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</si>
  <si>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</si>
  <si>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</si>
  <si>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</si>
  <si>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</si>
  <si>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</si>
  <si>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</si>
  <si>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</si>
  <si>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</si>
  <si>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</si>
  <si>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</si>
  <si>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</si>
  <si>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</si>
  <si>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</si>
  <si>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</si>
  <si>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</si>
  <si>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</si>
  <si>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</si>
  <si>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</si>
  <si>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</si>
  <si>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</si>
  <si>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</si>
  <si>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</si>
  <si>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</si>
  <si>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</si>
  <si>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</si>
  <si>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</si>
  <si>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</si>
  <si>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</si>
  <si>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</si>
  <si>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</si>
  <si>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</si>
  <si>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</si>
  <si>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</si>
  <si>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</si>
  <si>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</si>
  <si>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</si>
  <si>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</si>
  <si>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</si>
  <si>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</si>
  <si>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</si>
  <si>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</si>
  <si>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</si>
  <si>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</si>
  <si>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</si>
  <si>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</si>
  <si>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</si>
  <si>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</si>
  <si>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</si>
  <si>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</si>
  <si>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</si>
  <si>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</si>
  <si>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</si>
  <si>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</si>
  <si>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</si>
  <si>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</si>
  <si>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</si>
  <si>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</si>
  <si>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</si>
  <si>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</si>
  <si>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</si>
  <si>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</si>
  <si>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</si>
  <si>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</si>
  <si>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</si>
  <si>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</si>
  <si>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</si>
  <si>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</si>
  <si>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</si>
  <si>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</si>
  <si>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</si>
  <si>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</si>
  <si>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</si>
  <si>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</si>
  <si>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</si>
  <si>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</si>
  <si>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</si>
  <si>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</si>
  <si>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</si>
  <si>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</si>
  <si>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</si>
  <si>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</si>
  <si>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</si>
  <si>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</si>
  <si>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</si>
  <si>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</si>
  <si>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</si>
  <si>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</si>
  <si>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</si>
  <si>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</si>
  <si>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</si>
  <si>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</si>
  <si>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</si>
  <si>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</si>
  <si>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</si>
  <si>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</si>
  <si>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</si>
  <si>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</si>
  <si>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</si>
  <si>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</si>
  <si>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</si>
  <si>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</si>
  <si>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</si>
  <si>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</si>
  <si>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</si>
  <si>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</si>
  <si>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</si>
  <si>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</si>
  <si>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</si>
  <si>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</si>
  <si>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</si>
  <si>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</si>
  <si>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</si>
  <si>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</si>
  <si>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</si>
  <si>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</si>
  <si>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</si>
  <si>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</si>
  <si>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</si>
  <si>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</si>
  <si>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</si>
  <si>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</si>
  <si>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</si>
  <si>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</si>
  <si>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</si>
  <si>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</si>
  <si>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</si>
  <si>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</si>
  <si>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</si>
  <si>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</si>
  <si>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</si>
  <si>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</si>
  <si>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</si>
  <si>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</si>
  <si>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</si>
  <si>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</si>
  <si>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</si>
  <si>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</si>
  <si>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</si>
  <si>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</si>
  <si>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</si>
  <si>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</si>
  <si>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</si>
  <si>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</si>
  <si>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</si>
  <si>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</si>
  <si>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</si>
  <si>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</si>
  <si>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</si>
  <si>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</si>
  <si>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</si>
  <si>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</si>
  <si>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</si>
  <si>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</si>
  <si>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</si>
  <si>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</si>
  <si>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</si>
  <si>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</si>
  <si>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</si>
  <si>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</si>
  <si>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</si>
  <si>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</si>
  <si>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</si>
  <si>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</si>
  <si>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</si>
  <si>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</si>
  <si>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</si>
  <si>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</si>
  <si>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</si>
  <si>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</si>
  <si>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</si>
  <si>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</si>
  <si>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</si>
  <si>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</si>
  <si>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</si>
  <si>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</si>
  <si>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</si>
  <si>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</si>
  <si>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</si>
  <si>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</si>
  <si>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</si>
  <si>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</si>
  <si>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</si>
  <si>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</si>
  <si>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</si>
  <si>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</si>
  <si>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</si>
  <si>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</si>
  <si>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</si>
  <si>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</si>
  <si>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</si>
  <si>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</si>
  <si>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</si>
  <si>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</si>
  <si>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</si>
  <si>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</si>
  <si>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</si>
  <si>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</si>
  <si>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</si>
  <si>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</si>
  <si>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</si>
  <si>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</si>
  <si>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</si>
  <si>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</si>
  <si>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</si>
  <si>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</si>
  <si>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</si>
  <si>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</si>
  <si>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</si>
  <si>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</si>
  <si>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</si>
  <si>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</si>
  <si>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</si>
  <si>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</si>
  <si>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</si>
  <si>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</si>
  <si>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</si>
  <si>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</si>
  <si>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</si>
  <si>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</si>
  <si>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</si>
  <si>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</si>
  <si>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</si>
  <si>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</si>
  <si>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</si>
  <si>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</si>
  <si>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</si>
  <si>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</si>
  <si>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</si>
  <si>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</si>
  <si>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</si>
  <si>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</si>
  <si>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</si>
  <si>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</si>
  <si>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</si>
  <si>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</si>
  <si>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</si>
  <si>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</si>
  <si>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</si>
  <si>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</si>
  <si>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</si>
  <si>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</si>
  <si>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</si>
  <si>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</si>
  <si>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</si>
  <si>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</si>
  <si>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</si>
  <si>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</si>
  <si>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</si>
  <si>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</si>
  <si>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</si>
  <si>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</si>
  <si>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</si>
  <si>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</si>
  <si>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</si>
  <si>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</si>
  <si>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</si>
  <si>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</si>
  <si>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</si>
  <si>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</si>
  <si>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</si>
  <si>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</si>
  <si>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</si>
  <si>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</si>
  <si>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</si>
  <si>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</si>
  <si>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</si>
  <si>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</si>
  <si>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</si>
  <si>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</si>
  <si>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</si>
  <si>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</si>
  <si>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</si>
  <si>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</si>
  <si>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</si>
  <si>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</si>
  <si>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</si>
  <si>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</si>
  <si>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</si>
  <si>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</si>
  <si>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</si>
  <si>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</si>
  <si>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</si>
  <si>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</si>
  <si>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</si>
  <si>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</si>
  <si>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</si>
  <si>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</si>
  <si>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</si>
  <si>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</si>
  <si>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</si>
  <si>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</si>
  <si>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</si>
  <si>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</si>
  <si>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</si>
  <si>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</si>
  <si>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</si>
  <si>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</si>
  <si>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</si>
  <si>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</si>
  <si>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</si>
  <si>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</si>
  <si>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</si>
  <si>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</si>
  <si>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</si>
  <si>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</si>
  <si>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</si>
  <si>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</si>
  <si>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</si>
  <si>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</si>
  <si>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</si>
  <si>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</si>
  <si>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</si>
  <si>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</si>
  <si>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</si>
  <si>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</si>
  <si>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</si>
  <si>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</si>
  <si>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</si>
  <si>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</si>
  <si>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</si>
  <si>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</si>
  <si>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</si>
  <si>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</si>
  <si>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</si>
  <si>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</si>
  <si>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</si>
  <si>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</si>
  <si>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</si>
  <si>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</si>
  <si>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</si>
  <si>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</si>
  <si>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</si>
  <si>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</si>
  <si>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</si>
  <si>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</si>
  <si>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</si>
  <si>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</si>
  <si>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</si>
  <si>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</si>
  <si>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</si>
  <si>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</si>
  <si>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</si>
  <si>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</si>
  <si>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</si>
  <si>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</si>
  <si>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</si>
  <si>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</si>
  <si>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</si>
  <si>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</si>
  <si>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</si>
  <si>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</si>
  <si>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</si>
  <si>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</si>
  <si>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</si>
  <si>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</si>
  <si>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</si>
  <si>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</si>
  <si>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</si>
  <si>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</si>
  <si>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</si>
  <si>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</si>
  <si>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</si>
  <si>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</si>
  <si>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</si>
  <si>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</si>
  <si>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</si>
  <si>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</si>
  <si>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</si>
  <si>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</si>
  <si>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</si>
  <si>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</si>
  <si>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</si>
  <si>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</si>
  <si>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</si>
  <si>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</si>
  <si>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</si>
  <si>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</si>
  <si>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</si>
  <si>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</si>
  <si>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</si>
  <si>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</si>
  <si>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</si>
  <si>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</si>
  <si>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</si>
  <si>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</si>
  <si>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</si>
  <si>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</si>
  <si>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</si>
  <si>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</si>
  <si>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</si>
  <si>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</si>
  <si>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</si>
  <si>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</si>
  <si>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</si>
  <si>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</si>
  <si>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</si>
  <si>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</si>
  <si>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</si>
  <si>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</si>
  <si>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</si>
  <si>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</si>
  <si>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</si>
  <si>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</si>
  <si>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</si>
  <si>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</si>
  <si>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</si>
  <si>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</si>
  <si>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</si>
  <si>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</si>
  <si>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</si>
  <si>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</si>
  <si>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</si>
  <si>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</si>
  <si>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</si>
  <si>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</si>
  <si>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</si>
  <si>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</si>
  <si>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</si>
  <si>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</si>
  <si>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</si>
  <si>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</si>
  <si>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</si>
  <si>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</si>
  <si>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</si>
  <si>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</si>
  <si>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</si>
  <si>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</si>
  <si>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</si>
  <si>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</si>
  <si>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</si>
  <si>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</si>
  <si>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</si>
  <si>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</si>
  <si>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</si>
  <si>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</si>
  <si>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</si>
  <si>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</si>
  <si>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</si>
  <si>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</si>
  <si>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</si>
  <si>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</si>
  <si>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</si>
  <si>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</si>
  <si>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</si>
  <si>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</si>
  <si>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</si>
  <si>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</si>
  <si>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</si>
  <si>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</si>
  <si>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</si>
  <si>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</si>
  <si>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</si>
  <si>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</si>
  <si>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</si>
  <si>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</si>
  <si>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</si>
  <si>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</si>
  <si>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</si>
  <si>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</si>
  <si>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</si>
  <si>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</si>
  <si>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</si>
  <si>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</si>
  <si>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</si>
  <si>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</si>
  <si>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</si>
  <si>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</si>
  <si>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</si>
  <si>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</si>
  <si>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</si>
  <si>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</si>
  <si>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</si>
  <si>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</si>
  <si>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</si>
  <si>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</si>
  <si>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</si>
  <si>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</si>
  <si>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</si>
  <si>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</si>
  <si>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</si>
  <si>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</si>
  <si>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</si>
  <si>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</si>
  <si>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</si>
  <si>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</si>
  <si>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</si>
  <si>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</si>
  <si>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</si>
  <si>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</si>
  <si>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</si>
  <si>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</si>
  <si>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</si>
  <si>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</si>
  <si>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</si>
  <si>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</si>
  <si>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</si>
  <si>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</si>
  <si>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</si>
  <si>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</si>
  <si>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</si>
  <si>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</si>
  <si>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</si>
  <si>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</si>
  <si>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</si>
  <si>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</si>
  <si>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</si>
  <si>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</si>
  <si>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</si>
  <si>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</si>
  <si>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</si>
  <si>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</si>
  <si>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</si>
  <si>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</si>
  <si>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</si>
  <si>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</si>
  <si>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</si>
  <si>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</si>
  <si>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</si>
  <si>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</si>
  <si>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</si>
  <si>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</si>
  <si>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</si>
  <si>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</si>
  <si>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</si>
  <si>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</si>
  <si>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</si>
  <si>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</si>
  <si>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</si>
  <si>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</si>
  <si>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</si>
  <si>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</si>
  <si>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</si>
  <si>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</si>
  <si>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</si>
  <si>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</si>
  <si>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</si>
  <si>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</si>
  <si>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</si>
  <si>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</si>
  <si>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</si>
  <si>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</si>
  <si>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</si>
  <si>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</si>
  <si>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</si>
  <si>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</si>
  <si>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</si>
  <si>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</si>
  <si>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</si>
  <si>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</si>
  <si>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</si>
  <si>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</si>
  <si>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</si>
  <si>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</si>
  <si>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</si>
  <si>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</si>
  <si>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</si>
  <si>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</si>
  <si>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</si>
  <si>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</si>
  <si>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</si>
  <si>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</si>
  <si>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</si>
  <si>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</si>
  <si>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</si>
  <si>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</si>
  <si>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</si>
  <si>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</si>
  <si>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</si>
  <si>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</si>
  <si>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</si>
  <si>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</si>
  <si>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</si>
  <si>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</si>
  <si>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</si>
  <si>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</si>
  <si>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</si>
  <si>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</si>
  <si>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</si>
  <si>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</si>
  <si>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</si>
  <si>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</si>
  <si>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</si>
  <si>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</si>
  <si>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</si>
  <si>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</si>
  <si>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</si>
  <si>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</si>
  <si>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</si>
  <si>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</si>
  <si>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</si>
  <si>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</si>
  <si>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</si>
  <si>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</si>
  <si>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</si>
  <si>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</si>
  <si>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</si>
  <si>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</si>
  <si>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</si>
  <si>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</si>
  <si>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</si>
  <si>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</si>
  <si>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</si>
  <si>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</si>
  <si>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</si>
  <si>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</si>
  <si>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</si>
  <si>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</si>
  <si>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</si>
  <si>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</si>
  <si>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</si>
  <si>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</si>
  <si>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</si>
  <si>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</si>
  <si>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</si>
  <si>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</si>
  <si>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</si>
  <si>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</si>
  <si>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</si>
  <si>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</si>
  <si>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</si>
  <si>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</si>
  <si>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</si>
  <si>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</si>
  <si>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</si>
  <si>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</si>
  <si>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</si>
  <si>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</si>
  <si>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</si>
  <si>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</si>
  <si>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</si>
  <si>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</si>
  <si>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</si>
  <si>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</si>
  <si>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</si>
  <si>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</si>
  <si>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</si>
  <si>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</si>
  <si>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</si>
  <si>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</si>
  <si>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</si>
  <si>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</si>
  <si>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</si>
  <si>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</si>
  <si>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</si>
  <si>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</si>
  <si>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</si>
  <si>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</si>
  <si>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</si>
  <si>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</si>
  <si>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</si>
  <si>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</si>
  <si>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</si>
  <si>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</si>
  <si>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</si>
  <si>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</si>
  <si>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</si>
  <si>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</si>
  <si>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</si>
  <si>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</si>
  <si>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</si>
  <si>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</si>
  <si>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</si>
  <si>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</si>
  <si>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</si>
  <si>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</si>
  <si>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</si>
  <si>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</si>
  <si>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</si>
  <si>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</si>
  <si>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</si>
  <si>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</si>
  <si>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</si>
  <si>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</si>
  <si>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</si>
  <si>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</si>
  <si>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</si>
  <si>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</si>
  <si>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</si>
  <si>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</si>
  <si>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</si>
  <si>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</si>
  <si>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</si>
  <si>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</si>
  <si>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</si>
  <si>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</si>
  <si>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</si>
  <si>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</si>
  <si>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</si>
  <si>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</si>
  <si>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</si>
  <si>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</si>
  <si>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</si>
  <si>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</si>
  <si>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</si>
  <si>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</si>
  <si>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</si>
  <si>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</si>
  <si>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</si>
  <si>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</si>
  <si>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</si>
  <si>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</si>
  <si>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</si>
  <si>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</si>
  <si>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</si>
  <si>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</si>
  <si>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</si>
  <si>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</si>
  <si>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</si>
  <si>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</si>
  <si>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</si>
  <si>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</si>
  <si>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</si>
  <si>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</si>
  <si>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</si>
  <si>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</si>
  <si>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</si>
  <si>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</si>
  <si>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</si>
  <si>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</si>
  <si>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</si>
  <si>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</si>
  <si>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</si>
  <si>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</si>
  <si>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</si>
  <si>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</si>
  <si>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</si>
  <si>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</si>
  <si>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</si>
  <si>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</si>
  <si>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</si>
  <si>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</si>
  <si>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</si>
  <si>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</si>
  <si>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</si>
  <si>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</si>
  <si>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</si>
  <si>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</si>
  <si>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</si>
  <si>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</si>
  <si>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</si>
  <si>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</si>
  <si>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</si>
  <si>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</si>
  <si>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</si>
  <si>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</si>
  <si>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</si>
  <si>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</si>
  <si>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</si>
  <si>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</si>
  <si>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</si>
  <si>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</si>
  <si>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</si>
  <si>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</si>
  <si>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</si>
  <si>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</si>
  <si>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</si>
  <si>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</si>
  <si>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</si>
  <si>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</si>
  <si>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</si>
  <si>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</si>
  <si>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</si>
  <si>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</si>
  <si>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</si>
  <si>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</si>
  <si>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</si>
  <si>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</si>
  <si>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</si>
  <si>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</si>
  <si>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</si>
  <si>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</si>
  <si>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</si>
  <si>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</si>
  <si>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</si>
  <si>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</si>
  <si>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</si>
  <si>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</si>
  <si>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</si>
  <si>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</si>
  <si>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</si>
  <si>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</si>
  <si>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</si>
  <si>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</si>
  <si>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</si>
  <si>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</si>
  <si>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</si>
  <si>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</si>
  <si>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</si>
  <si>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</si>
  <si>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</si>
  <si>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</si>
  <si>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</si>
  <si>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</si>
  <si>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</si>
  <si>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</si>
  <si>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</si>
  <si>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</si>
  <si>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</si>
  <si>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</si>
  <si>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</si>
  <si>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</si>
  <si>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</si>
  <si>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</si>
  <si>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</si>
  <si>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</si>
  <si>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</si>
  <si>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</si>
  <si>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</si>
  <si>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</si>
  <si>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</si>
  <si>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</si>
  <si>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</si>
  <si>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</si>
  <si>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</si>
  <si>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</si>
  <si>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</si>
  <si>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</si>
  <si>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</si>
  <si>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</si>
  <si>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</si>
  <si>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</si>
  <si>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</si>
  <si>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</si>
  <si>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</si>
  <si>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</si>
  <si>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</si>
  <si>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</si>
  <si>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</si>
  <si>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</si>
  <si>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</si>
  <si>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</si>
  <si>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</si>
  <si>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</si>
  <si>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</si>
  <si>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</si>
  <si>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</si>
  <si>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</si>
  <si>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</si>
  <si>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</si>
  <si>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</si>
  <si>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</si>
  <si>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</si>
  <si>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</si>
  <si>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</si>
  <si>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</si>
  <si>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</si>
  <si>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</si>
  <si>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</si>
  <si>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</si>
  <si>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</si>
  <si>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</si>
  <si>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</si>
  <si>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</si>
  <si>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</si>
  <si>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</si>
  <si>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</si>
  <si>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</si>
  <si>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</si>
  <si>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</si>
  <si>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</si>
  <si>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</si>
  <si>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</si>
  <si>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</si>
  <si>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</si>
  <si>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</si>
  <si>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</si>
  <si>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</si>
  <si>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</si>
  <si>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</si>
  <si>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</si>
  <si>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</si>
  <si>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</si>
  <si>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</si>
  <si>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</si>
  <si>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</si>
  <si>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</si>
  <si>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</si>
  <si>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</si>
  <si>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</si>
  <si>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</si>
  <si>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</si>
  <si>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</si>
  <si>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</si>
  <si>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</si>
  <si>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</si>
  <si>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</si>
  <si>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</si>
  <si>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</si>
  <si>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</si>
  <si>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</si>
  <si>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</si>
  <si>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</si>
  <si>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</si>
  <si>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</si>
  <si>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</si>
  <si>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</si>
  <si>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</si>
  <si>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</si>
  <si>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</si>
  <si>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</si>
  <si>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</si>
  <si>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</si>
  <si>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</si>
  <si>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</si>
  <si>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</si>
  <si>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</si>
  <si>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</si>
  <si>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</si>
  <si>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</si>
  <si>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</si>
  <si>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</si>
  <si>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</si>
  <si>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</si>
  <si>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</si>
  <si>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</si>
  <si>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</si>
  <si>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</si>
  <si>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</si>
  <si>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</si>
  <si>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</si>
  <si>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</si>
  <si>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</si>
  <si>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</si>
  <si>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</si>
  <si>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</si>
  <si>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</si>
  <si>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</si>
  <si>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</si>
  <si>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</si>
  <si>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</si>
  <si>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</si>
  <si>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</si>
  <si>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</si>
  <si>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</si>
  <si>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</si>
  <si>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</si>
  <si>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</si>
  <si>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</si>
  <si>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</si>
  <si>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</si>
  <si>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</si>
  <si>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</si>
  <si>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</si>
  <si>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</si>
  <si>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</si>
  <si>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</si>
  <si>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</si>
  <si>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</si>
  <si>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</si>
  <si>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</si>
  <si>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</si>
  <si>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</si>
  <si>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</si>
  <si>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</si>
  <si>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</si>
  <si>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</si>
  <si>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</si>
  <si>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</si>
  <si>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</si>
  <si>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</si>
  <si>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</si>
  <si>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</si>
  <si>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</si>
  <si>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</si>
  <si>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</si>
  <si>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</si>
  <si>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</si>
  <si>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</si>
  <si>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</si>
  <si>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</si>
  <si>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</si>
  <si>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</si>
  <si>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</si>
  <si>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</si>
  <si>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</si>
  <si>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</si>
  <si>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</si>
  <si>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</si>
  <si>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</si>
  <si>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</si>
  <si>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</si>
  <si>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</si>
  <si>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</si>
  <si>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</si>
  <si>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</si>
  <si>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</si>
  <si>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</si>
  <si>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</si>
  <si>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</si>
  <si>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</si>
  <si>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</si>
  <si>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</si>
  <si>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</si>
  <si>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</si>
  <si>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</si>
  <si>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</si>
  <si>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</si>
  <si>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</si>
  <si>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</si>
  <si>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</si>
  <si>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</si>
  <si>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</si>
  <si>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</si>
  <si>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</si>
  <si>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</si>
  <si>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</si>
  <si>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</si>
  <si>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</si>
  <si>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</si>
  <si>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</si>
  <si>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</si>
  <si>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</si>
  <si>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</si>
  <si>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</si>
  <si>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</si>
  <si>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</si>
  <si>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</si>
  <si>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</si>
  <si>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</si>
  <si>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</si>
  <si>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</si>
  <si>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</si>
  <si>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</si>
  <si>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</si>
  <si>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</si>
  <si>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</si>
  <si>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</si>
  <si>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</si>
  <si>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</si>
  <si>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</si>
  <si>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</si>
  <si>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</si>
  <si>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</si>
  <si>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</si>
  <si>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</si>
  <si>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</si>
  <si>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</si>
  <si>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</si>
  <si>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</si>
  <si>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</si>
  <si>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</si>
  <si>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</si>
  <si>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</si>
  <si>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</si>
  <si>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</si>
  <si>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</si>
  <si>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</si>
  <si>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</si>
  <si>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</si>
  <si>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</si>
  <si>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</si>
  <si>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</si>
  <si>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</si>
  <si>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</si>
  <si>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</si>
  <si>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</si>
  <si>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</si>
  <si>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</si>
  <si>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</si>
  <si>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</si>
  <si>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</si>
  <si>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</si>
  <si>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</si>
  <si>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</si>
  <si>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</si>
  <si>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</si>
  <si>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</si>
  <si>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</si>
  <si>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</si>
  <si>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</si>
  <si>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</si>
  <si>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</si>
  <si>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</si>
  <si>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</si>
  <si>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</si>
  <si>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</si>
  <si>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</si>
  <si>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</si>
  <si>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</si>
  <si>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</si>
  <si>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</si>
  <si>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</si>
  <si>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</si>
  <si>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</si>
  <si>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</si>
  <si>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</si>
  <si>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</si>
  <si>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</si>
  <si>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</si>
  <si>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</si>
  <si>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</si>
  <si>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</si>
  <si>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</si>
  <si>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</si>
  <si>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</si>
  <si>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</si>
  <si>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</si>
  <si>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</si>
  <si>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</si>
  <si>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</si>
  <si>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</si>
  <si>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</si>
  <si>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</si>
  <si>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</si>
  <si>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</si>
  <si>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</si>
  <si>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</si>
  <si>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</si>
  <si>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</si>
  <si>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</si>
  <si>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</si>
  <si>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</si>
  <si>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</si>
  <si>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</si>
  <si>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</si>
  <si>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</si>
  <si>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</si>
  <si>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</si>
  <si>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</si>
  <si>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</si>
  <si>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</si>
  <si>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</si>
  <si>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</si>
  <si>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</si>
  <si>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</si>
  <si>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</si>
  <si>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</si>
  <si>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</si>
  <si>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</si>
  <si>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</si>
  <si>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</si>
  <si>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</si>
  <si>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</si>
  <si>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</si>
  <si>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</si>
  <si>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</si>
  <si>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</si>
  <si>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</si>
  <si>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</si>
  <si>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</si>
  <si>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</si>
  <si>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</si>
  <si>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</si>
  <si>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</si>
  <si>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</si>
  <si>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</si>
  <si>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</si>
  <si>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</si>
  <si>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</si>
  <si>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</si>
  <si>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</si>
  <si>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</si>
  <si>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</si>
  <si>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</si>
  <si>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</si>
  <si>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</si>
  <si>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</si>
  <si>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</si>
  <si>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</si>
  <si>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</si>
  <si>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</si>
  <si>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</si>
  <si>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</si>
  <si>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</si>
  <si>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</si>
  <si>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</si>
  <si>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</si>
  <si>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</si>
  <si>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</si>
  <si>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</si>
  <si>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</si>
  <si>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</si>
  <si>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</si>
  <si>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</si>
  <si>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</si>
  <si>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</si>
  <si>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</si>
  <si>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</si>
  <si>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</si>
  <si>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</si>
  <si>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</si>
  <si>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</si>
  <si>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</si>
  <si>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</si>
  <si>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</si>
  <si>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</si>
  <si>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</si>
  <si>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</si>
  <si>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</si>
  <si>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</si>
  <si>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</si>
  <si>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</si>
  <si>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</si>
  <si>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</si>
  <si>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</si>
  <si>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</si>
  <si>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</si>
  <si>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</si>
  <si>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</si>
  <si>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</si>
  <si>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</si>
  <si>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</si>
  <si>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</si>
  <si>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</si>
  <si>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</si>
  <si>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</si>
  <si>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</si>
  <si>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</si>
  <si>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</si>
  <si>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</si>
  <si>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</si>
  <si>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</si>
  <si>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</si>
  <si>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</si>
  <si>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</si>
  <si>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</si>
  <si>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</si>
  <si>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</si>
  <si>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</si>
  <si>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</si>
  <si>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</si>
  <si>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</si>
  <si>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</si>
  <si>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</si>
  <si>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</si>
  <si>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</si>
  <si>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</si>
  <si>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</si>
  <si>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</si>
  <si>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</si>
  <si>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</si>
  <si>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</si>
  <si>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</si>
  <si>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</si>
  <si>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</si>
  <si>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</si>
  <si>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</si>
  <si>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</si>
  <si>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</si>
  <si>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</si>
  <si>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</si>
  <si>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</si>
  <si>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</si>
  <si>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</si>
  <si>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</si>
  <si>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</si>
  <si>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</si>
  <si>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</si>
  <si>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</si>
  <si>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</si>
  <si>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</si>
  <si>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</si>
  <si>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</si>
  <si>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</si>
  <si>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</si>
  <si>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</si>
  <si>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</si>
  <si>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</si>
  <si>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</si>
  <si>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</si>
  <si>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</si>
  <si>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</si>
  <si>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</si>
  <si>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</si>
  <si>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</si>
  <si>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</si>
  <si>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</si>
  <si>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</si>
  <si>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</si>
  <si>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</si>
  <si>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</si>
  <si>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</si>
  <si>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</si>
  <si>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</si>
  <si>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</si>
  <si>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</si>
  <si>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</si>
  <si>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</si>
  <si>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</si>
  <si>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</si>
  <si>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</si>
  <si>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</si>
  <si>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</si>
  <si>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</si>
  <si>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</si>
  <si>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</si>
  <si>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</si>
  <si>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</si>
  <si>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</si>
  <si>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</si>
  <si>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</si>
  <si>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</si>
  <si>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</si>
  <si>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</si>
  <si>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</si>
  <si>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</si>
  <si>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</si>
  <si>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</si>
  <si>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</si>
  <si>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</si>
  <si>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</si>
  <si>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</si>
  <si>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</si>
  <si>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</si>
  <si>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</si>
  <si>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</si>
  <si>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</si>
  <si>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</si>
  <si>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</si>
  <si>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</si>
  <si>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</si>
  <si>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</si>
  <si>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</si>
  <si>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</si>
  <si>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</si>
  <si>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</si>
  <si>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</si>
  <si>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</si>
  <si>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</si>
  <si>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</si>
  <si>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</si>
  <si>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</si>
  <si>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</si>
  <si>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</si>
  <si>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</si>
  <si>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</si>
  <si>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</si>
  <si>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</si>
  <si>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</si>
  <si>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</si>
  <si>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</si>
  <si>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</si>
  <si>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</si>
  <si>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</si>
  <si>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</si>
  <si>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</si>
  <si>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</si>
  <si>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</si>
  <si>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</si>
  <si>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</si>
  <si>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</si>
  <si>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</si>
  <si>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</si>
  <si>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</si>
  <si>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</si>
  <si>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</si>
  <si>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</si>
  <si>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</si>
  <si>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</si>
  <si>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</si>
  <si>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</si>
  <si>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</si>
  <si>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</si>
  <si>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</si>
  <si>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</si>
  <si>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</si>
  <si>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</si>
  <si>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</si>
  <si>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</si>
  <si>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</si>
  <si>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</si>
  <si>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</si>
  <si>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</si>
  <si>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</si>
  <si>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</si>
  <si>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</si>
  <si>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</si>
  <si>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</si>
  <si>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</si>
  <si>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</si>
  <si>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</si>
  <si>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</si>
  <si>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</si>
  <si>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</si>
  <si>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</si>
  <si>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</si>
  <si>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</si>
  <si>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</si>
  <si>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</si>
  <si>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</si>
  <si>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</si>
  <si>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</si>
  <si>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</si>
  <si>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</si>
  <si>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</si>
  <si>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</si>
  <si>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</si>
  <si>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</si>
  <si>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</si>
  <si>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</si>
  <si>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</si>
  <si>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</si>
  <si>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</si>
  <si>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</si>
  <si>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</si>
  <si>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</si>
  <si>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</si>
  <si>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</si>
  <si>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</si>
  <si>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</si>
  <si>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</si>
  <si>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</si>
  <si>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</si>
  <si>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</si>
  <si>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</si>
  <si>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</si>
  <si>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</si>
  <si>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</si>
  <si>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</si>
  <si>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</si>
  <si>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</si>
  <si>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</si>
  <si>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</si>
  <si>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</si>
  <si>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</si>
  <si>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</si>
  <si>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</si>
  <si>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</si>
  <si>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</si>
  <si>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</si>
  <si>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</si>
  <si>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</si>
  <si>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</si>
  <si>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</si>
  <si>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</si>
  <si>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</si>
  <si>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</si>
  <si>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</si>
  <si>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</si>
  <si>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</si>
  <si>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</si>
  <si>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</si>
  <si>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</si>
  <si>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</si>
  <si>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</si>
  <si>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</si>
  <si>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</si>
  <si>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</si>
  <si>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</si>
  <si>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</si>
  <si>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</si>
  <si>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</si>
  <si>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</si>
  <si>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</si>
  <si>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</si>
  <si>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</si>
  <si>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</si>
  <si>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</si>
  <si>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</si>
  <si>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</si>
  <si>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</si>
  <si>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</si>
  <si>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</si>
  <si>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</si>
  <si>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</si>
  <si>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</si>
  <si>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</si>
  <si>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</si>
  <si>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</si>
  <si>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</si>
  <si>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</si>
  <si>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</si>
  <si>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</si>
  <si>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</si>
  <si>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</si>
  <si>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</si>
  <si>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</si>
  <si>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</si>
  <si>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</si>
  <si>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</si>
  <si>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</si>
  <si>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</si>
  <si>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</si>
  <si>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</si>
  <si>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</si>
  <si>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</si>
  <si>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</si>
  <si>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</si>
  <si>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</si>
  <si>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</si>
  <si>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</si>
  <si>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</si>
  <si>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</si>
  <si>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</si>
  <si>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</si>
  <si>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</si>
  <si>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</si>
  <si>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</si>
  <si>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</si>
  <si>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</si>
  <si>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</si>
  <si>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</si>
  <si>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</si>
  <si>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</si>
  <si>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</si>
  <si>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</si>
  <si>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</si>
  <si>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</si>
  <si>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</si>
  <si>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</si>
  <si>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</si>
  <si>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</si>
  <si>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</si>
  <si>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</si>
  <si>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</si>
  <si>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</si>
  <si>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</si>
  <si>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</si>
  <si>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</si>
  <si>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</si>
  <si>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</si>
  <si>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</si>
  <si>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</si>
  <si>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</si>
  <si>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</si>
  <si>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</si>
  <si>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</si>
  <si>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</si>
  <si>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</si>
  <si>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</si>
  <si>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</si>
  <si>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</si>
  <si>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</si>
  <si>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</si>
  <si>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</si>
  <si>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</si>
  <si>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</si>
  <si>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</si>
  <si>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</si>
  <si>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</si>
  <si>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</si>
  <si>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</si>
  <si>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</si>
  <si>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</si>
  <si>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</si>
  <si>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</si>
  <si>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</si>
  <si>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</si>
  <si>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</si>
  <si>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</si>
  <si>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</si>
  <si>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</si>
  <si>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</si>
  <si>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</si>
  <si>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</si>
  <si>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</si>
  <si>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</si>
  <si>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</si>
  <si>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</si>
  <si>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</si>
  <si>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</si>
  <si>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</si>
  <si>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</si>
  <si>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</si>
  <si>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</si>
  <si>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</si>
  <si>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</si>
  <si>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</si>
  <si>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</si>
  <si>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</si>
  <si>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</si>
  <si>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</si>
  <si>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</si>
  <si>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</si>
  <si>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</si>
  <si>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</si>
  <si>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</si>
  <si>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</si>
  <si>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</si>
  <si>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</si>
  <si>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</si>
  <si>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</si>
  <si>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</si>
  <si>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</si>
  <si>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</si>
  <si>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</si>
  <si>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</si>
  <si>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</si>
  <si>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</si>
  <si>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</si>
  <si>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</si>
  <si>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</si>
  <si>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</si>
  <si>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</si>
  <si>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</si>
  <si>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</si>
  <si>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</si>
  <si>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</si>
  <si>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</si>
  <si>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</si>
  <si>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</si>
  <si>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</si>
  <si>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</si>
  <si>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</si>
  <si>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</si>
  <si>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</si>
  <si>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</si>
  <si>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</si>
  <si>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</si>
  <si>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</si>
  <si>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</si>
  <si>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</si>
  <si>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</si>
  <si>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</si>
  <si>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</si>
  <si>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</si>
  <si>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</si>
  <si>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</si>
  <si>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</si>
  <si>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</si>
  <si>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</si>
  <si>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</si>
  <si>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</si>
  <si>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</si>
  <si>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</si>
  <si>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</si>
  <si>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</si>
  <si>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</si>
  <si>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</si>
  <si>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</si>
  <si>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</si>
  <si>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</si>
  <si>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</si>
  <si>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</si>
  <si>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</si>
  <si>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</si>
  <si>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</si>
  <si>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</si>
  <si>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</si>
  <si>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</si>
  <si>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</si>
  <si>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</si>
  <si>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</si>
  <si>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</si>
  <si>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</si>
  <si>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</si>
  <si>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</si>
  <si>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</si>
  <si>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</si>
  <si>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</si>
  <si>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</si>
  <si>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</si>
  <si>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</si>
  <si>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</si>
  <si>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</si>
  <si>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</si>
  <si>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</si>
  <si>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</si>
  <si>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</si>
  <si>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</si>
  <si>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</si>
  <si>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</si>
  <si>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</si>
  <si>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</si>
  <si>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</si>
  <si>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</si>
  <si>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</si>
  <si>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</si>
  <si>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</si>
  <si>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</si>
  <si>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</si>
  <si>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</si>
  <si>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</si>
  <si>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</si>
  <si>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</si>
  <si>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</si>
  <si>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</si>
  <si>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</si>
  <si>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</si>
  <si>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</si>
  <si>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</si>
  <si>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</si>
  <si>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</si>
  <si>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</si>
  <si>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</si>
  <si>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</si>
  <si>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</si>
  <si>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</si>
  <si>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</si>
  <si>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</si>
  <si>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</si>
  <si>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</si>
  <si>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</si>
  <si>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</si>
  <si>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</si>
  <si>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</si>
  <si>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</si>
  <si>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</si>
  <si>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</si>
  <si>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</si>
  <si>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</si>
  <si>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</si>
  <si>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</si>
  <si>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</si>
  <si>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</si>
  <si>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</si>
  <si>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</si>
  <si>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</si>
  <si>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</si>
  <si>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</si>
  <si>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</si>
  <si>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</si>
  <si>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</si>
  <si>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</si>
  <si>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</si>
  <si>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</si>
  <si>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</si>
  <si>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</si>
  <si>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</si>
  <si>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</si>
  <si>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</si>
  <si>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</si>
  <si>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</si>
  <si>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</si>
  <si>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</si>
  <si>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</si>
  <si>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</si>
  <si>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</si>
  <si>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</si>
  <si>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</si>
  <si>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</si>
  <si>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</si>
  <si>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</si>
  <si>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</si>
  <si>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</si>
  <si>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</si>
  <si>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</si>
  <si>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</si>
  <si>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</si>
  <si>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</si>
  <si>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</si>
  <si>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</si>
  <si>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</si>
  <si>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</si>
  <si>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</si>
  <si>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</si>
  <si>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</si>
  <si>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</si>
  <si>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</si>
  <si>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</si>
  <si>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</si>
  <si>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</si>
  <si>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</si>
  <si>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</si>
  <si>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</si>
  <si>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</si>
  <si>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</si>
  <si>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</si>
  <si>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</si>
  <si>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</si>
  <si>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</si>
  <si>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</si>
  <si>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</si>
  <si>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</si>
  <si>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</si>
  <si>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</si>
  <si>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</si>
  <si>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</si>
  <si>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</si>
  <si>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</si>
  <si>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</si>
  <si>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</si>
  <si>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</si>
  <si>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</si>
  <si>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</si>
  <si>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</si>
  <si>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</si>
  <si>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</si>
  <si>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</si>
  <si>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</si>
  <si>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</si>
  <si>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</si>
  <si>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</si>
  <si>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</si>
  <si>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</si>
  <si>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</si>
  <si>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</si>
  <si>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</si>
  <si>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</si>
  <si>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</si>
  <si>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</si>
  <si>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</si>
  <si>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</si>
  <si>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</si>
  <si>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</si>
  <si>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</si>
  <si>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</si>
  <si>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</si>
  <si>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</si>
  <si>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</si>
  <si>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</si>
  <si>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</si>
  <si>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</si>
  <si>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</si>
  <si>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</si>
  <si>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</si>
  <si>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</si>
  <si>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</si>
  <si>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</si>
  <si>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</si>
  <si>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</si>
  <si>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</si>
  <si>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</si>
  <si>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</si>
  <si>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</si>
  <si>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</si>
  <si>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</si>
  <si>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</si>
  <si>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</si>
  <si>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</si>
  <si>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</si>
  <si>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</si>
  <si>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</si>
  <si>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</si>
  <si>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</si>
  <si>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</si>
  <si>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</si>
  <si>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</si>
  <si>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</si>
  <si>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</si>
  <si>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</si>
  <si>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</si>
  <si>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</si>
  <si>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</si>
  <si>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</si>
  <si>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</si>
  <si>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</si>
  <si>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</si>
  <si>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</si>
  <si>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</si>
  <si>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</si>
  <si>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</si>
  <si>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</si>
  <si>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</si>
  <si>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</si>
  <si>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</si>
  <si>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</si>
  <si>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</si>
  <si>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</si>
  <si>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</si>
  <si>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</si>
  <si>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</si>
  <si>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</si>
  <si>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</si>
  <si>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</si>
  <si>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</si>
  <si>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</si>
  <si>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</si>
  <si>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</si>
  <si>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</si>
  <si>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</si>
  <si>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</si>
  <si>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</si>
  <si>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</si>
  <si>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</si>
  <si>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</si>
  <si>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</si>
  <si>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</si>
  <si>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</si>
  <si>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</si>
  <si>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</si>
  <si>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</si>
  <si>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</si>
  <si>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</si>
  <si>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</si>
  <si>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</si>
  <si>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</si>
  <si>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</si>
  <si>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</si>
  <si>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</si>
  <si>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</si>
  <si>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</si>
  <si>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</si>
  <si>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</si>
  <si>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</si>
  <si>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</si>
  <si>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</si>
  <si>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</si>
  <si>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</si>
  <si>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</si>
  <si>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</si>
  <si>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</si>
  <si>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</si>
  <si>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</si>
  <si>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</si>
  <si>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</si>
  <si>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</si>
  <si>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</si>
  <si>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</si>
  <si>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</si>
  <si>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</si>
  <si>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</si>
  <si>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</si>
  <si>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</si>
  <si>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</si>
  <si>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</si>
  <si>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</si>
  <si>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</si>
  <si>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</si>
  <si>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</si>
  <si>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</si>
  <si>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</si>
  <si>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</si>
  <si>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</si>
  <si>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</si>
  <si>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</si>
  <si>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</si>
  <si>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</si>
  <si>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</si>
  <si>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</si>
  <si>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</si>
  <si>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</si>
  <si>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</si>
  <si>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</si>
  <si>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</si>
  <si>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</si>
  <si>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</si>
  <si>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</si>
  <si>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</si>
  <si>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</si>
  <si>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</si>
  <si>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</si>
  <si>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</si>
  <si>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</si>
  <si>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</si>
  <si>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</si>
  <si>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</si>
  <si>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</si>
  <si>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</si>
  <si>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</si>
  <si>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</si>
  <si>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</si>
  <si>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</si>
  <si>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</si>
  <si>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</si>
  <si>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</si>
  <si>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</si>
  <si>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</si>
  <si>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</si>
  <si>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</si>
  <si>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</si>
  <si>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</si>
  <si>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</si>
  <si>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</si>
  <si>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</si>
  <si>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</si>
  <si>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</si>
  <si>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</si>
  <si>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</si>
  <si>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</si>
  <si>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</si>
  <si>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</si>
  <si>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</si>
  <si>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</si>
  <si>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</si>
  <si>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</si>
  <si>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</si>
  <si>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</si>
  <si>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</si>
  <si>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</si>
  <si>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</si>
  <si>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</si>
  <si>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</si>
  <si>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</si>
  <si>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</si>
  <si>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</si>
  <si>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</si>
  <si>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</si>
  <si>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</si>
  <si>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</si>
  <si>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</si>
  <si>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</si>
  <si>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</si>
  <si>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</si>
  <si>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</si>
  <si>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</si>
  <si>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</si>
  <si>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</si>
  <si>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</si>
  <si>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</si>
  <si>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</si>
  <si>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</si>
  <si>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</si>
  <si>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</si>
  <si>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</si>
  <si>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</si>
  <si>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</si>
  <si>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</si>
  <si>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</si>
  <si>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</si>
  <si>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</si>
  <si>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</si>
  <si>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</si>
  <si>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</si>
  <si>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</si>
  <si>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</si>
  <si>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</si>
  <si>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</si>
  <si>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</si>
  <si>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</si>
  <si>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</si>
  <si>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</si>
  <si>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</si>
  <si>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</si>
  <si>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</si>
  <si>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</si>
  <si>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</si>
  <si>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</si>
  <si>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</si>
  <si>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</si>
  <si>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</si>
  <si>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</si>
  <si>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</si>
  <si>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</si>
  <si>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</si>
  <si>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</si>
  <si>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</si>
  <si>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</si>
  <si>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</si>
  <si>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</si>
  <si>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</si>
  <si>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</si>
  <si>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</si>
  <si>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</si>
  <si>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</si>
  <si>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</si>
  <si>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</si>
  <si>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</si>
  <si>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</si>
  <si>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</si>
  <si>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</si>
  <si>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</si>
  <si>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</si>
  <si>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</si>
  <si>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</si>
  <si>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</si>
  <si>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</si>
  <si>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</si>
  <si>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</si>
  <si>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</si>
  <si>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</si>
  <si>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</si>
  <si>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</si>
  <si>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</si>
  <si>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</si>
  <si>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</si>
  <si>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</si>
  <si>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</si>
  <si>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</si>
  <si>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</si>
  <si>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</si>
  <si>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</si>
  <si>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</si>
  <si>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</si>
  <si>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</si>
  <si>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</si>
  <si>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</si>
  <si>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</si>
  <si>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</si>
  <si>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</si>
  <si>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</si>
  <si>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</si>
  <si>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</si>
  <si>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</si>
  <si>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</si>
  <si>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</si>
  <si>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</si>
  <si>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</si>
  <si>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</si>
  <si>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</si>
  <si>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</si>
  <si>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</si>
  <si>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</si>
  <si>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</si>
  <si>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</si>
  <si>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</si>
  <si>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</si>
  <si>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</si>
  <si>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</si>
  <si>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</si>
  <si>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</si>
  <si>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</si>
  <si>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</si>
  <si>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</si>
  <si>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</si>
  <si>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</si>
  <si>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</si>
  <si>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</si>
  <si>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</si>
  <si>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</si>
  <si>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</si>
  <si>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</si>
  <si>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</si>
  <si>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</si>
  <si>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</si>
  <si>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</si>
  <si>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</si>
  <si>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</si>
  <si>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</si>
  <si>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</si>
  <si>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</si>
  <si>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</si>
  <si>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</si>
  <si>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</si>
  <si>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</si>
  <si>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</si>
  <si>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</si>
  <si>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</si>
  <si>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</si>
  <si>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</si>
  <si>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</si>
  <si>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</si>
  <si>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</si>
  <si>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</si>
  <si>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</si>
  <si>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</si>
  <si>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</si>
  <si>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</si>
  <si>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</si>
  <si>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</si>
  <si>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</si>
  <si>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</si>
  <si>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</si>
  <si>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</si>
  <si>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</si>
  <si>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</si>
  <si>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</si>
  <si>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</si>
  <si>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</si>
  <si>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</si>
  <si>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</si>
  <si>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</si>
  <si>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</si>
  <si>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</si>
  <si>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</si>
  <si>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</si>
  <si>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</si>
  <si>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</si>
  <si>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</si>
  <si>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</si>
  <si>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</si>
  <si>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</si>
  <si>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</si>
  <si>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</si>
  <si>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</si>
  <si>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</si>
  <si>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</si>
  <si>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</si>
  <si>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</si>
  <si>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</si>
  <si>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</si>
  <si>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</si>
  <si>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</si>
  <si>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</si>
  <si>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</si>
  <si>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</si>
  <si>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</si>
  <si>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</si>
  <si>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</si>
  <si>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</si>
  <si>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</si>
  <si>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</si>
  <si>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</si>
  <si>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</si>
  <si>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</si>
  <si>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</si>
  <si>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</si>
  <si>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</si>
  <si>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</si>
  <si>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</si>
  <si>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</si>
  <si>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</si>
  <si>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</si>
  <si>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</si>
  <si>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</si>
  <si>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</si>
  <si>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</si>
  <si>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</si>
  <si>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</si>
  <si>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</si>
  <si>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</si>
  <si>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</si>
  <si>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</si>
  <si>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</si>
  <si>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</si>
  <si>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</si>
  <si>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</si>
  <si>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</si>
  <si>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</si>
  <si>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</si>
  <si>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</si>
  <si>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</si>
  <si>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</si>
  <si>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</si>
  <si>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</si>
  <si>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</si>
  <si>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</si>
  <si>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</si>
  <si>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</si>
  <si>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</si>
  <si>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</si>
  <si>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</si>
  <si>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</si>
  <si>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</si>
  <si>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</si>
  <si>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</si>
  <si>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</si>
  <si>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</si>
  <si>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</si>
  <si>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</si>
  <si>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</si>
  <si>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</si>
  <si>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</si>
  <si>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</si>
  <si>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</si>
  <si>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</si>
  <si>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</si>
  <si>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</si>
  <si>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</si>
  <si>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</si>
  <si>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</si>
  <si>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</si>
  <si>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</si>
  <si>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</si>
  <si>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</si>
  <si>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</si>
  <si>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</si>
  <si>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</si>
  <si>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</si>
  <si>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</si>
  <si>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</si>
  <si>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</si>
  <si>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</si>
  <si>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</si>
  <si>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</si>
  <si>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</si>
  <si>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</si>
  <si>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</si>
  <si>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</si>
  <si>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</si>
  <si>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</si>
  <si>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</si>
  <si>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</si>
  <si>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</si>
  <si>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</si>
  <si>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</si>
  <si>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</si>
  <si>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</si>
  <si>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</si>
  <si>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</si>
  <si>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</si>
  <si>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</si>
  <si>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</si>
  <si>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</si>
  <si>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</si>
  <si>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</si>
  <si>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</si>
  <si>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</si>
  <si>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</si>
  <si>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</si>
  <si>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</si>
  <si>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</si>
  <si>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</si>
  <si>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</si>
  <si>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</si>
  <si>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</si>
  <si>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</si>
  <si>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</si>
  <si>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</si>
  <si>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</si>
  <si>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</si>
  <si>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</si>
  <si>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</si>
  <si>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</si>
  <si>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</si>
  <si>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</si>
  <si>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</si>
  <si>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</si>
  <si>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</si>
  <si>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</si>
  <si>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</si>
  <si>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</si>
  <si>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</si>
  <si>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</si>
  <si>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</si>
  <si>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</si>
  <si>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</si>
  <si>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</si>
  <si>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</si>
  <si>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</si>
  <si>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</si>
  <si>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</si>
  <si>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</si>
  <si>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</si>
  <si>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</si>
  <si>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</si>
  <si>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</si>
  <si>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</si>
  <si>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</si>
  <si>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</si>
  <si>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</si>
  <si>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</si>
  <si>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</si>
  <si>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</si>
  <si>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</si>
  <si>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</si>
  <si>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</si>
  <si>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</si>
  <si>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</si>
  <si>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</si>
  <si>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</si>
  <si>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</si>
  <si>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</si>
  <si>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</si>
  <si>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</si>
  <si>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</si>
  <si>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</si>
  <si>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</si>
  <si>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</si>
  <si>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</si>
  <si>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</si>
  <si>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</si>
  <si>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</si>
  <si>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</si>
  <si>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</si>
  <si>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</si>
  <si>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</si>
  <si>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</si>
  <si>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</si>
  <si>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</si>
  <si>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</si>
  <si>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</si>
  <si>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</si>
  <si>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</si>
  <si>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</si>
  <si>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</si>
  <si>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</si>
  <si>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</si>
  <si>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</si>
  <si>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</si>
  <si>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</si>
  <si>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</si>
  <si>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</si>
  <si>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</si>
  <si>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</si>
  <si>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</si>
  <si>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</si>
  <si>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</si>
  <si>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</si>
  <si>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</si>
  <si>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</si>
  <si>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</si>
  <si>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</si>
  <si>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</si>
  <si>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</si>
  <si>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</si>
  <si>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</si>
  <si>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</si>
  <si>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</si>
  <si>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</si>
  <si>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</si>
  <si>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</si>
  <si>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</si>
  <si>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</si>
  <si>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</si>
  <si>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</si>
  <si>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</si>
  <si>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</si>
  <si>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</si>
  <si>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</si>
  <si>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</si>
  <si>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</si>
  <si>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</si>
  <si>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</si>
  <si>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</si>
  <si>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</si>
  <si>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</si>
  <si>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</si>
  <si>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</si>
  <si>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</si>
  <si>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</si>
  <si>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</si>
  <si>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</si>
  <si>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</si>
  <si>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</si>
  <si>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</si>
  <si>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</si>
  <si>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</si>
  <si>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</si>
  <si>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</si>
  <si>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</si>
  <si>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</si>
  <si>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</si>
  <si>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</si>
  <si>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</si>
  <si>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</si>
  <si>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</si>
  <si>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</si>
  <si>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</si>
  <si>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</si>
  <si>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</si>
  <si>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</si>
  <si>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</si>
  <si>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</si>
  <si>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</si>
  <si>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</si>
  <si>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</si>
  <si>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</si>
  <si>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</si>
  <si>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</si>
  <si>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</si>
  <si>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</si>
  <si>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</si>
  <si>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</si>
  <si>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</si>
  <si>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</si>
  <si>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</si>
  <si>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</si>
  <si>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</si>
  <si>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</si>
  <si>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</si>
  <si>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</si>
  <si>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</si>
  <si>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</si>
  <si>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</si>
  <si>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</si>
  <si>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</si>
  <si>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</si>
  <si>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</si>
  <si>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</si>
  <si>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</si>
  <si>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</si>
  <si>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</si>
  <si>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</si>
  <si>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</si>
  <si>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</si>
  <si>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</si>
  <si>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</si>
  <si>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</si>
  <si>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</si>
  <si>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</si>
  <si>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</si>
  <si>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</si>
  <si>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</si>
  <si>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</si>
  <si>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</si>
  <si>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</si>
  <si>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</si>
  <si>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</si>
  <si>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</si>
  <si>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</si>
  <si>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</si>
  <si>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</si>
  <si>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</si>
  <si>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</si>
  <si>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</si>
  <si>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</si>
  <si>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</si>
  <si>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</si>
  <si>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</si>
  <si>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</si>
  <si>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</si>
  <si>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</si>
  <si>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</si>
  <si>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</si>
  <si>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</si>
  <si>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</si>
  <si>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</si>
  <si>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</si>
  <si>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</si>
  <si>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</si>
  <si>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</si>
  <si>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</si>
  <si>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</si>
  <si>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</si>
  <si>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</si>
  <si>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</si>
  <si>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</si>
  <si>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</si>
  <si>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</si>
  <si>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</si>
  <si>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</si>
  <si>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</si>
  <si>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</si>
  <si>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</si>
  <si>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</si>
  <si>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</si>
  <si>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</si>
  <si>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</si>
  <si>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</si>
  <si>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</si>
  <si>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</si>
  <si>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</si>
  <si>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</si>
  <si>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</si>
  <si>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</si>
  <si>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</si>
  <si>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</si>
  <si>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</si>
  <si>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</si>
  <si>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</si>
  <si>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</si>
  <si>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</si>
  <si>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</si>
  <si>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</si>
  <si>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</si>
  <si>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</si>
  <si>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</si>
  <si>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</si>
  <si>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</si>
  <si>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</si>
  <si>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</si>
  <si>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</si>
  <si>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</si>
  <si>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</si>
  <si>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</si>
  <si>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</si>
  <si>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</si>
  <si>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</si>
  <si>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</si>
  <si>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</si>
  <si>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</si>
  <si>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</si>
  <si>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</si>
  <si>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</si>
  <si>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</si>
  <si>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</si>
  <si>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</si>
  <si>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</si>
  <si>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</si>
  <si>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</si>
  <si>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</si>
  <si>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</si>
  <si>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</si>
  <si>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</si>
  <si>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</si>
  <si>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</si>
  <si>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</si>
  <si>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</si>
  <si>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</si>
  <si>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</si>
  <si>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</si>
  <si>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</si>
  <si>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</si>
  <si>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</si>
  <si>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</si>
  <si>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</si>
  <si>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</si>
  <si>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</si>
  <si>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</si>
  <si>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</si>
  <si>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</si>
  <si>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</si>
  <si>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</si>
  <si>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</si>
  <si>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</si>
  <si>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</si>
  <si>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</si>
  <si>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</si>
  <si>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</si>
  <si>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</si>
  <si>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</si>
  <si>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</si>
  <si>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</si>
  <si>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</si>
  <si>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</si>
  <si>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</si>
  <si>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</si>
  <si>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</si>
  <si>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</si>
  <si>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</si>
  <si>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</si>
  <si>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</si>
  <si>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</si>
  <si>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</si>
  <si>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</si>
  <si>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</si>
  <si>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</si>
  <si>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</si>
  <si>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</si>
  <si>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</si>
  <si>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</si>
  <si>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</si>
  <si>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</si>
  <si>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</si>
  <si>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</si>
  <si>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</si>
  <si>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</si>
  <si>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</si>
  <si>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</si>
  <si>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</si>
  <si>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</si>
  <si>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</si>
  <si>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</si>
  <si>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</si>
  <si>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</si>
  <si>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</si>
  <si>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</si>
  <si>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</si>
  <si>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</si>
  <si>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</si>
  <si>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</si>
  <si>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</si>
  <si>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</si>
  <si>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</si>
  <si>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</si>
  <si>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</si>
  <si>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</si>
  <si>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</si>
  <si>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</si>
  <si>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</si>
  <si>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</si>
  <si>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</si>
  <si>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</si>
  <si>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</si>
  <si>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</si>
  <si>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</si>
  <si>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</si>
  <si>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</si>
  <si>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</si>
  <si>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</si>
  <si>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</si>
  <si>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</si>
  <si>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</si>
  <si>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</si>
  <si>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</si>
  <si>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</si>
  <si>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</si>
  <si>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</si>
  <si>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</si>
  <si>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</si>
  <si>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</si>
  <si>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</si>
  <si>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</si>
  <si>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</si>
  <si>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</si>
  <si>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</si>
  <si>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</si>
  <si>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</si>
  <si>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</si>
  <si>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</si>
  <si>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</si>
  <si>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</si>
  <si>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</si>
  <si>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</si>
  <si>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</si>
  <si>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</si>
  <si>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</si>
  <si>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</si>
  <si>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</si>
  <si>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</si>
  <si>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</si>
  <si>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</si>
  <si>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</si>
  <si>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</si>
  <si>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</si>
  <si>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</si>
  <si>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</si>
  <si>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</si>
  <si>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</si>
  <si>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</si>
  <si>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</si>
  <si>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</si>
  <si>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</si>
  <si>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</si>
  <si>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</si>
  <si>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</si>
  <si>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</si>
  <si>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</si>
  <si>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</si>
  <si>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</si>
  <si>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</si>
  <si>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</si>
  <si>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</si>
  <si>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</si>
  <si>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</si>
  <si>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</si>
  <si>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</si>
  <si>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</si>
  <si>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</si>
  <si>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</si>
  <si>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</si>
  <si>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</si>
  <si>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</si>
  <si>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</si>
  <si>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</si>
  <si>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</si>
  <si>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</si>
  <si>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</si>
  <si>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</si>
  <si>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</si>
  <si>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</si>
  <si>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</si>
  <si>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</si>
  <si>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</si>
  <si>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</si>
  <si>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</si>
  <si>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</si>
  <si>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</si>
  <si>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</si>
  <si>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</si>
  <si>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</si>
  <si>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</si>
  <si>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</si>
  <si>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</si>
  <si>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</si>
  <si>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</si>
  <si>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</si>
  <si>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</si>
  <si>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</si>
  <si>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</si>
  <si>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</si>
  <si>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</si>
  <si>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</si>
  <si>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</si>
  <si>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</si>
  <si>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</si>
  <si>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</si>
  <si>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</si>
  <si>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</si>
  <si>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</si>
  <si>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</si>
  <si>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</si>
  <si>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</si>
  <si>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</si>
  <si>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</si>
  <si>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</si>
  <si>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</si>
  <si>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</si>
  <si>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</si>
  <si>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</si>
  <si>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</si>
  <si>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</si>
  <si>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</si>
  <si>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</si>
  <si>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</si>
  <si>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</si>
  <si>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</si>
  <si>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</si>
  <si>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</si>
  <si>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</si>
  <si>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</si>
  <si>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</si>
  <si>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</si>
  <si>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</si>
  <si>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</si>
  <si>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</si>
  <si>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</si>
  <si>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</si>
  <si>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</si>
  <si>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</si>
  <si>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</si>
  <si>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</si>
  <si>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</si>
  <si>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</si>
  <si>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</si>
  <si>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</si>
  <si>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</si>
  <si>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</si>
  <si>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</si>
  <si>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</si>
  <si>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</si>
  <si>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</si>
  <si>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</si>
  <si>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</si>
  <si>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</si>
  <si>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</si>
  <si>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</si>
  <si>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</si>
  <si>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</si>
  <si>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</si>
  <si>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</si>
  <si>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</si>
  <si>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</si>
  <si>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</si>
  <si>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</si>
  <si>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</si>
  <si>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</si>
  <si>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</si>
  <si>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</si>
  <si>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</si>
  <si>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</si>
  <si>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</si>
  <si>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</si>
  <si>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</si>
  <si>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</si>
  <si>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</si>
  <si>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</si>
  <si>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</si>
  <si>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</si>
  <si>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</si>
  <si>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</si>
  <si>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</si>
  <si>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</si>
  <si>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</si>
  <si>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</si>
  <si>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</si>
  <si>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</si>
  <si>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</si>
  <si>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</si>
  <si>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</si>
  <si>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</si>
  <si>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</si>
  <si>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</si>
  <si>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</si>
  <si>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</si>
  <si>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</si>
  <si>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</si>
  <si>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</si>
  <si>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</si>
  <si>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</si>
  <si>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</si>
  <si>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</si>
  <si>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</si>
  <si>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</si>
  <si>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</si>
  <si>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</si>
  <si>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</si>
  <si>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</si>
  <si>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</si>
  <si>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</si>
  <si>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</si>
  <si>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</si>
  <si>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</si>
  <si>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</si>
  <si>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</si>
  <si>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</si>
  <si>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</si>
  <si>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</si>
  <si>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</si>
  <si>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</si>
  <si>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</si>
  <si>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</si>
  <si>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</si>
  <si>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</si>
  <si>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</si>
  <si>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</si>
  <si>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</si>
  <si>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</si>
  <si>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</si>
  <si>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</si>
  <si>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</si>
  <si>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</si>
  <si>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</si>
  <si>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</si>
  <si>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</si>
  <si>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</si>
  <si>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</si>
  <si>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</si>
  <si>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</si>
  <si>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</si>
  <si>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</si>
  <si>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</si>
  <si>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</si>
  <si>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</si>
  <si>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</si>
  <si>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</si>
  <si>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</si>
  <si>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</si>
  <si>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</si>
  <si>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</si>
  <si>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</si>
  <si>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</si>
  <si>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</si>
  <si>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</si>
  <si>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</si>
  <si>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</si>
  <si>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</si>
  <si>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</si>
  <si>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</si>
  <si>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</si>
  <si>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</si>
  <si>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</si>
  <si>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</si>
  <si>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</si>
  <si>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</si>
  <si>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</si>
  <si>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</si>
  <si>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</si>
  <si>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</si>
  <si>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</si>
  <si>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</si>
  <si>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</si>
  <si>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</si>
  <si>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</si>
  <si>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</si>
  <si>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</si>
  <si>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</si>
  <si>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</si>
  <si>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</si>
  <si>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</si>
  <si>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</si>
  <si>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</si>
  <si>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</si>
  <si>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</si>
  <si>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</si>
  <si>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</si>
  <si>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</si>
  <si>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</si>
  <si>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</si>
  <si>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</si>
  <si>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</si>
  <si>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</si>
  <si>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</si>
  <si>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</si>
  <si>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</si>
  <si>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</si>
  <si>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</si>
  <si>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</si>
  <si>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</si>
  <si>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</si>
  <si>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</si>
  <si>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</si>
  <si>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</si>
  <si>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</si>
  <si>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</si>
  <si>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</si>
  <si>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</si>
  <si>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</si>
  <si>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</si>
  <si>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</si>
  <si>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</si>
  <si>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</si>
  <si>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</si>
  <si>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</si>
  <si>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</si>
  <si>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</si>
  <si>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</si>
  <si>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</si>
  <si>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</si>
  <si>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</si>
  <si>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</si>
  <si>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</si>
  <si>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</si>
  <si>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</si>
  <si>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</si>
  <si>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</si>
  <si>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</si>
  <si>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</si>
  <si>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</si>
  <si>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</si>
  <si>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</si>
  <si>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</si>
  <si>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</si>
  <si>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</si>
  <si>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</si>
  <si>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</si>
  <si>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</si>
  <si>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</si>
  <si>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</si>
  <si>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</si>
  <si>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</si>
  <si>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</si>
  <si>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</si>
  <si>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</si>
  <si>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</si>
  <si>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</si>
  <si>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</si>
  <si>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</si>
  <si>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</si>
  <si>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</si>
  <si>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</si>
  <si>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</si>
  <si>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</si>
  <si>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</si>
  <si>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</si>
  <si>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</si>
  <si>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</si>
  <si>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</si>
  <si>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</si>
  <si>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</si>
  <si>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</si>
  <si>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</si>
  <si>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</si>
  <si>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</si>
  <si>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</si>
  <si>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</si>
  <si>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</si>
  <si>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</si>
  <si>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</si>
  <si>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</si>
  <si>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</si>
  <si>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</si>
  <si>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</si>
  <si>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</si>
  <si>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</si>
  <si>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</si>
  <si>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</si>
  <si>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</si>
  <si>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</si>
  <si>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</si>
  <si>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</si>
  <si>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</si>
  <si>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</si>
  <si>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</si>
  <si>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</si>
  <si>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</si>
  <si>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</si>
  <si>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</si>
  <si>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</si>
  <si>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</si>
  <si>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</si>
  <si>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</si>
  <si>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</si>
  <si>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</si>
  <si>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</si>
  <si>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</si>
  <si>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</si>
  <si>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</si>
  <si>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</si>
  <si>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</si>
  <si>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</si>
  <si>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</si>
  <si>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</si>
  <si>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</si>
  <si>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</si>
  <si>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</si>
  <si>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</si>
  <si>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</si>
  <si>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</si>
  <si>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</si>
  <si>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</si>
  <si>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</si>
  <si>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</si>
  <si>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</si>
  <si>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</si>
  <si>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</si>
  <si>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</si>
  <si>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</si>
  <si>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</si>
  <si>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</si>
  <si>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</si>
  <si>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</si>
  <si>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</si>
  <si>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</si>
  <si>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</si>
  <si>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</si>
  <si>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</si>
  <si>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</si>
  <si>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</si>
  <si>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</si>
  <si>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</si>
  <si>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</si>
  <si>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</si>
  <si>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</si>
  <si>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</si>
  <si>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</si>
  <si>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</si>
  <si>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</si>
  <si>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</si>
  <si>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</si>
  <si>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</si>
  <si>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</si>
  <si>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</si>
  <si>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</si>
  <si>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</si>
  <si>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</si>
  <si>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</si>
  <si>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</si>
  <si>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</si>
  <si>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</si>
  <si>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</si>
  <si>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</si>
  <si>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</si>
  <si>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</si>
  <si>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</si>
  <si>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</si>
  <si>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</si>
  <si>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</si>
  <si>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</si>
  <si>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</si>
  <si>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</si>
  <si>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</si>
  <si>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</si>
  <si>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</si>
  <si>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</si>
  <si>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</si>
  <si>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</si>
  <si>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</si>
  <si>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</si>
  <si>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</si>
  <si>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</si>
  <si>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</si>
  <si>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</si>
  <si>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</si>
  <si>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</si>
  <si>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</si>
  <si>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</si>
  <si>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</si>
  <si>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</si>
  <si>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</si>
  <si>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</si>
  <si>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</si>
  <si>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</si>
  <si>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</si>
  <si>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</si>
  <si>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</si>
  <si>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</si>
  <si>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</si>
  <si>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</si>
  <si>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</si>
  <si>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</si>
  <si>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</si>
  <si>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</si>
  <si>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</si>
  <si>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</si>
  <si>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</si>
  <si>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</si>
  <si>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</si>
  <si>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</si>
  <si>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</si>
  <si>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</si>
  <si>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</si>
  <si>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</si>
  <si>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</si>
  <si>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</si>
  <si>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</si>
  <si>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</si>
  <si>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</si>
  <si>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</si>
  <si>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</si>
  <si>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</si>
  <si>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</si>
  <si>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</si>
  <si>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</si>
  <si>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</si>
  <si>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</si>
  <si>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</si>
  <si>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</si>
  <si>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</si>
  <si>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</si>
  <si>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</si>
  <si>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</si>
  <si>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</si>
  <si>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</si>
  <si>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</si>
  <si>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</si>
  <si>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</si>
  <si>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</si>
  <si>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</si>
  <si>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</si>
  <si>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</si>
  <si>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</si>
  <si>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</si>
  <si>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</si>
  <si>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</si>
  <si>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</si>
  <si>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</si>
  <si>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</si>
  <si>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</si>
  <si>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</si>
  <si>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</si>
  <si>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</si>
  <si>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</si>
  <si>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</si>
  <si>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</si>
  <si>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</si>
  <si>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</si>
  <si>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</si>
  <si>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</si>
  <si>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</si>
  <si>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</si>
  <si>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</si>
  <si>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</si>
  <si>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</si>
  <si>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</si>
  <si>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</si>
  <si>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</si>
  <si>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</si>
  <si>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</si>
  <si>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</si>
  <si>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</si>
  <si>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</si>
  <si>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</si>
  <si>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</si>
  <si>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</si>
  <si>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</si>
  <si>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</si>
  <si>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</si>
  <si>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</si>
  <si>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</si>
  <si>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</si>
  <si>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</si>
  <si>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</si>
  <si>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</si>
  <si>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</si>
  <si>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</si>
  <si>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</si>
  <si>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</si>
  <si>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</si>
  <si>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</si>
  <si>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</si>
  <si>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</si>
  <si>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</si>
  <si>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</si>
  <si>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</si>
  <si>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</si>
  <si>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</si>
  <si>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</si>
  <si>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</si>
  <si>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</si>
  <si>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</si>
  <si>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</si>
  <si>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</si>
  <si>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</si>
  <si>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</si>
  <si>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</si>
  <si>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</si>
  <si>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</si>
  <si>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</si>
  <si>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</si>
  <si>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</si>
  <si>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</si>
  <si>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</si>
  <si>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</si>
  <si>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</si>
  <si>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</si>
  <si>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</si>
  <si>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</si>
  <si>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</si>
  <si>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</si>
  <si>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</si>
  <si>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</si>
  <si>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</si>
  <si>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</si>
  <si>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</si>
  <si>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</si>
  <si>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</si>
  <si>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</si>
  <si>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</si>
  <si>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</si>
  <si>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</si>
  <si>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</si>
  <si>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</si>
  <si>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</si>
  <si>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</si>
  <si>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</si>
  <si>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</si>
  <si>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</si>
  <si>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</si>
  <si>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</si>
  <si>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</si>
  <si>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</si>
  <si>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</si>
  <si>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</si>
  <si>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</si>
  <si>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</si>
  <si>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</si>
  <si>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</si>
  <si>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</si>
  <si>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</si>
  <si>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</si>
  <si>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</si>
  <si>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</si>
  <si>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</si>
  <si>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</si>
  <si>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</si>
  <si>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</si>
  <si>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</si>
  <si>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</si>
  <si>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</si>
  <si>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</si>
  <si>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</si>
  <si>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</si>
  <si>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</si>
  <si>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</si>
  <si>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</si>
  <si>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</si>
  <si>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</si>
  <si>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</si>
  <si>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</si>
  <si>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</si>
  <si>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</si>
  <si>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</si>
  <si>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</si>
  <si>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</si>
  <si>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</si>
  <si>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</si>
  <si>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</si>
  <si>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</si>
  <si>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</si>
  <si>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</si>
  <si>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</si>
  <si>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</si>
  <si>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</si>
  <si>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</si>
  <si>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</si>
  <si>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</si>
  <si>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</si>
  <si>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</si>
  <si>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</si>
  <si>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</si>
  <si>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</si>
  <si>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</si>
  <si>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</si>
  <si>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</si>
  <si>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</si>
  <si>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</si>
  <si>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</si>
  <si>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</si>
  <si>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</si>
  <si>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</si>
  <si>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</si>
  <si>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</si>
  <si>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</si>
  <si>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</si>
  <si>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</si>
  <si>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</si>
  <si>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</si>
  <si>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</si>
  <si>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</si>
  <si>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</si>
  <si>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</si>
  <si>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</si>
  <si>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</si>
  <si>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</si>
  <si>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</si>
  <si>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</si>
  <si>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</si>
  <si>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</si>
  <si>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</si>
  <si>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</si>
  <si>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</si>
  <si>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</si>
  <si>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</si>
  <si>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</si>
  <si>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</si>
  <si>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</si>
  <si>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</si>
  <si>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</si>
  <si>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</si>
  <si>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</si>
  <si>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</si>
  <si>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</si>
  <si>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</si>
  <si>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</si>
  <si>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</si>
  <si>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</si>
  <si>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</si>
  <si>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</si>
  <si>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</si>
  <si>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</si>
  <si>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</si>
  <si>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</si>
  <si>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</si>
  <si>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</si>
  <si>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</si>
  <si>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</si>
  <si>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</si>
  <si>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</si>
  <si>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</si>
  <si>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</si>
  <si>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</si>
  <si>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</si>
  <si>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</si>
  <si>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</si>
  <si>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</si>
  <si>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</si>
  <si>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</si>
  <si>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</si>
  <si>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</si>
  <si>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</si>
  <si>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</si>
  <si>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</si>
  <si>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</si>
  <si>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</si>
  <si>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</si>
  <si>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</si>
  <si>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</si>
  <si>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</si>
  <si>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</si>
  <si>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</si>
  <si>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</si>
  <si>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</si>
  <si>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</si>
  <si>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</si>
  <si>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</si>
  <si>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</si>
  <si>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</si>
  <si>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</si>
  <si>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</si>
  <si>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</si>
  <si>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</si>
  <si>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</si>
  <si>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</si>
  <si>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</si>
  <si>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</si>
  <si>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</si>
  <si>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</si>
  <si>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</si>
  <si>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</si>
  <si>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</si>
  <si>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</si>
  <si>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</si>
  <si>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</si>
  <si>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</si>
  <si>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</si>
  <si>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</si>
  <si>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</si>
  <si>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</si>
  <si>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</si>
  <si>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</si>
  <si>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</si>
  <si>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</si>
  <si>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</si>
  <si>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</si>
  <si>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</si>
  <si>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</si>
  <si>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</si>
  <si>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</si>
  <si>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</si>
  <si>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</si>
  <si>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</si>
  <si>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</si>
  <si>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</si>
  <si>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</si>
  <si>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</si>
  <si>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</si>
  <si>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</si>
  <si>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</si>
  <si>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</si>
  <si>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</si>
  <si>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</si>
  <si>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</si>
  <si>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</si>
  <si>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</si>
  <si>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</si>
  <si>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</si>
  <si>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</si>
  <si>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</si>
  <si>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</si>
  <si>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</si>
  <si>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</si>
  <si>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</si>
  <si>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</si>
  <si>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</si>
  <si>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</si>
  <si>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</si>
  <si>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</si>
  <si>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</si>
  <si>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</si>
  <si>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</si>
  <si>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</si>
  <si>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</si>
  <si>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</si>
  <si>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</si>
  <si>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</si>
  <si>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</si>
  <si>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</si>
  <si>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</si>
  <si>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</si>
  <si>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</si>
  <si>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</si>
  <si>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</si>
  <si>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</si>
  <si>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</si>
  <si>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</si>
  <si>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</si>
  <si>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</si>
  <si>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</si>
  <si>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</si>
  <si>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</si>
  <si>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</si>
  <si>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</si>
  <si>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</si>
  <si>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</si>
  <si>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</si>
  <si>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</si>
  <si>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</si>
  <si>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</si>
  <si>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</si>
  <si>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</si>
  <si>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</si>
  <si>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</si>
  <si>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</si>
  <si>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</si>
  <si>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</si>
  <si>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</si>
  <si>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</si>
  <si>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</si>
  <si>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</si>
  <si>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</si>
  <si>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</si>
  <si>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</si>
  <si>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</si>
  <si>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</si>
  <si>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</si>
  <si>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</si>
  <si>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</si>
  <si>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</si>
  <si>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</si>
  <si>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</si>
  <si>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</si>
  <si>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</si>
  <si>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</si>
  <si>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</si>
  <si>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</si>
  <si>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</si>
  <si>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</si>
  <si>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</si>
  <si>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</si>
  <si>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</si>
  <si>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</si>
  <si>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</si>
  <si>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</si>
  <si>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</si>
  <si>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</si>
  <si>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</si>
  <si>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</si>
  <si>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</si>
  <si>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</si>
  <si>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</si>
  <si>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</si>
  <si>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</si>
  <si>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</si>
  <si>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</si>
  <si>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</si>
  <si>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</si>
  <si>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</si>
  <si>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</si>
  <si>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</si>
  <si>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</si>
  <si>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</si>
  <si>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</si>
  <si>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</si>
  <si>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</si>
  <si>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</si>
  <si>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</si>
  <si>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</si>
  <si>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</si>
  <si>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</si>
  <si>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</si>
  <si>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</si>
  <si>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</si>
  <si>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</si>
  <si>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</si>
  <si>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</si>
  <si>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</si>
  <si>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</si>
  <si>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</si>
  <si>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</si>
  <si>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</si>
  <si>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</si>
  <si>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</si>
  <si>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</si>
  <si>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</si>
  <si>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</si>
  <si>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</si>
  <si>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</si>
  <si>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</si>
  <si>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</si>
  <si>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</si>
  <si>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</si>
  <si>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</si>
  <si>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</si>
  <si>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</si>
  <si>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</si>
  <si>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</si>
  <si>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</si>
  <si>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</si>
  <si>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</si>
  <si>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</si>
  <si>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</si>
  <si>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</si>
  <si>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</si>
  <si>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</si>
  <si>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</si>
  <si>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</si>
  <si>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</si>
  <si>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</si>
  <si>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</si>
  <si>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</si>
  <si>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</si>
  <si>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</si>
  <si>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</si>
  <si>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</si>
  <si>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</si>
  <si>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</si>
  <si>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</si>
  <si>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</si>
  <si>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</si>
  <si>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</si>
  <si>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</si>
  <si>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</si>
  <si>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</si>
  <si>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</si>
  <si>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</si>
  <si>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</si>
  <si>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</si>
  <si>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</si>
  <si>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</si>
  <si>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</si>
  <si>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</si>
  <si>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</si>
  <si>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</si>
  <si>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</si>
  <si>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</si>
  <si>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</si>
  <si>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</si>
  <si>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</si>
  <si>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</si>
  <si>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</si>
  <si>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</si>
  <si>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</si>
  <si>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</si>
  <si>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</si>
  <si>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</si>
  <si>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</si>
  <si>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</si>
  <si>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</si>
  <si>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</si>
  <si>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</si>
  <si>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</si>
  <si>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</si>
  <si>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</si>
  <si>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</si>
  <si>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</si>
  <si>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</si>
  <si>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</si>
  <si>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</si>
  <si>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</si>
  <si>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</si>
  <si>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</si>
  <si>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</si>
  <si>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</si>
  <si>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</si>
  <si>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</si>
  <si>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</si>
  <si>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</si>
  <si>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</si>
  <si>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</si>
  <si>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</si>
  <si>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</si>
  <si>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</si>
  <si>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</si>
  <si>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</si>
  <si>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</si>
  <si>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</si>
  <si>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</si>
  <si>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</si>
  <si>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</si>
  <si>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</si>
  <si>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</si>
  <si>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</si>
  <si>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</si>
  <si>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</si>
  <si>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</si>
  <si>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</si>
  <si>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</si>
  <si>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</si>
  <si>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</si>
  <si>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</si>
  <si>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</si>
  <si>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</si>
  <si>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</si>
  <si>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</si>
  <si>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</si>
  <si>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</si>
  <si>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</si>
  <si>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</si>
  <si>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</si>
  <si>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</si>
  <si>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</si>
  <si>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</si>
  <si>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</si>
  <si>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</si>
  <si>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</si>
  <si>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</si>
  <si>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</si>
  <si>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</si>
  <si>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</si>
  <si>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</si>
  <si>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</si>
  <si>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</si>
  <si>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</si>
  <si>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</si>
  <si>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</si>
  <si>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</si>
  <si>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</si>
  <si>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</si>
  <si>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</si>
  <si>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</si>
  <si>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</si>
  <si>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</si>
  <si>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</si>
  <si>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</si>
  <si>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</si>
  <si>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</si>
  <si>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</si>
  <si>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</si>
  <si>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</si>
  <si>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</si>
  <si>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</si>
  <si>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</si>
  <si>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</si>
  <si>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</si>
  <si>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</si>
  <si>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</si>
  <si>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</si>
  <si>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</si>
  <si>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</si>
  <si>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</si>
  <si>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</si>
  <si>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</si>
  <si>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</si>
  <si>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</si>
  <si>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</si>
  <si>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</si>
  <si>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</si>
  <si>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</si>
  <si>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</si>
  <si>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</si>
  <si>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</si>
  <si>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</si>
  <si>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</si>
  <si>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</si>
  <si>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</si>
  <si>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</si>
  <si>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</si>
  <si>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</si>
  <si>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</si>
  <si>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</si>
  <si>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</si>
  <si>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</si>
  <si>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</si>
  <si>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</si>
  <si>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</si>
  <si>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</si>
  <si>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</si>
  <si>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</si>
  <si>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</si>
  <si>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</si>
  <si>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</si>
  <si>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</si>
  <si>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</si>
  <si>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</si>
  <si>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</si>
  <si>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</si>
  <si>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</si>
  <si>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</si>
  <si>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</si>
  <si>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</si>
  <si>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</si>
  <si>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</si>
  <si>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</si>
  <si>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</si>
  <si>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</si>
  <si>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</si>
  <si>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</si>
  <si>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</si>
  <si>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</si>
  <si>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</si>
  <si>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</si>
  <si>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</si>
  <si>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</si>
  <si>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</si>
  <si>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</si>
  <si>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</si>
  <si>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</si>
  <si>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</si>
  <si>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</si>
  <si>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</si>
  <si>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</si>
  <si>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</si>
  <si>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</si>
  <si>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</si>
  <si>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</si>
  <si>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</si>
  <si>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</si>
  <si>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</si>
  <si>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</si>
  <si>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</si>
  <si>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</si>
  <si>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</si>
  <si>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</si>
  <si>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</si>
  <si>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</si>
  <si>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</si>
  <si>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</si>
  <si>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</si>
  <si>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</si>
  <si>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</si>
  <si>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</si>
  <si>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</si>
  <si>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</si>
  <si>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</si>
  <si>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</si>
  <si>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</si>
  <si>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</si>
  <si>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</si>
  <si>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</si>
  <si>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</si>
  <si>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</si>
  <si>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</si>
  <si>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</si>
  <si>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</si>
  <si>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</si>
  <si>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</si>
  <si>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</si>
  <si>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</si>
  <si>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</si>
  <si>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</si>
  <si>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</si>
  <si>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</si>
  <si>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</si>
  <si>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</si>
  <si>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</si>
  <si>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</si>
  <si>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</si>
  <si>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</si>
  <si>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</si>
  <si>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</si>
  <si>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</si>
  <si>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</si>
  <si>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</si>
  <si>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</si>
  <si>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</si>
  <si>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</si>
  <si>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</si>
  <si>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</si>
  <si>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</si>
  <si>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</si>
  <si>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</si>
  <si>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</si>
  <si>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</si>
  <si>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</si>
  <si>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</si>
  <si>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</si>
  <si>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</si>
  <si>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</si>
  <si>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</si>
  <si>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</si>
  <si>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</si>
  <si>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</si>
  <si>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</si>
  <si>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</si>
  <si>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</si>
  <si>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</si>
  <si>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</si>
  <si>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</si>
  <si>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</si>
  <si>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</si>
  <si>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</si>
  <si>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</si>
  <si>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</si>
  <si>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</si>
  <si>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</si>
  <si>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</si>
  <si>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</si>
  <si>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</si>
  <si>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</si>
  <si>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</si>
  <si>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</si>
  <si>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</si>
  <si>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</si>
  <si>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</si>
  <si>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</si>
  <si>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</si>
  <si>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</si>
  <si>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</si>
  <si>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</si>
  <si>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</si>
  <si>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</si>
  <si>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</si>
  <si>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</si>
  <si>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</si>
  <si>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</si>
  <si>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</si>
  <si>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</si>
  <si>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</si>
  <si>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</si>
  <si>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</si>
  <si>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</si>
  <si>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</si>
  <si>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</si>
  <si>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</si>
  <si>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</si>
  <si>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</si>
  <si>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</si>
  <si>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</si>
  <si>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</si>
  <si>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</si>
  <si>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</si>
  <si>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</si>
  <si>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</si>
  <si>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</si>
  <si>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</si>
  <si>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</si>
  <si>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</si>
  <si>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</si>
  <si>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</si>
  <si>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</si>
  <si>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</si>
  <si>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</si>
  <si>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</si>
  <si>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</si>
  <si>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</si>
  <si>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</si>
  <si>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</si>
  <si>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</si>
  <si>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</si>
  <si>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</si>
  <si>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</si>
  <si>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</si>
  <si>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</si>
  <si>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</si>
  <si>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</si>
  <si>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</si>
  <si>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</si>
  <si>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</si>
  <si>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</si>
  <si>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</si>
  <si>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</si>
  <si>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</si>
  <si>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</si>
  <si>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</si>
  <si>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</si>
  <si>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</si>
  <si>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</si>
  <si>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</si>
  <si>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</si>
  <si>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</si>
  <si>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</si>
  <si>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</si>
  <si>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</si>
  <si>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</si>
  <si>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</si>
  <si>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</si>
  <si>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</si>
  <si>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</si>
  <si>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</si>
  <si>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</si>
  <si>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</si>
  <si>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</si>
  <si>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</si>
  <si>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</si>
  <si>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</si>
  <si>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</si>
  <si>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</si>
  <si>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</si>
  <si>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</si>
  <si>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</si>
  <si>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</si>
  <si>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</si>
  <si>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</si>
  <si>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</si>
  <si>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</si>
  <si>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</si>
  <si>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</si>
  <si>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</si>
  <si>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</si>
  <si>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</si>
  <si>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</si>
  <si>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</si>
  <si>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</si>
  <si>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</si>
  <si>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</si>
  <si>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</si>
  <si>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</si>
  <si>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</si>
  <si>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</si>
  <si>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</si>
  <si>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</si>
  <si>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</si>
  <si>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</si>
  <si>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</si>
  <si>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</si>
  <si>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</si>
  <si>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</si>
  <si>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</si>
  <si>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</si>
  <si>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</si>
  <si>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</si>
  <si>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</si>
  <si>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</si>
  <si>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</si>
  <si>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</si>
  <si>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</si>
  <si>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</si>
  <si>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</si>
  <si>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</si>
  <si>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</si>
  <si>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</si>
  <si>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</si>
  <si>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</si>
  <si>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</si>
  <si>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</si>
  <si>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</si>
  <si>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</si>
  <si>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</si>
  <si>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</si>
  <si>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</si>
  <si>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</si>
  <si>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</si>
  <si>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</si>
  <si>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</si>
  <si>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</si>
  <si>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</si>
  <si>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</si>
  <si>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</si>
  <si>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</si>
  <si>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</si>
  <si>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</si>
  <si>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</si>
  <si>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</si>
  <si>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</si>
  <si>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</si>
  <si>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</si>
  <si>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</si>
  <si>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</si>
  <si>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</si>
  <si>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</si>
  <si>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</si>
  <si>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</si>
  <si>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</si>
  <si>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</si>
  <si>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</si>
  <si>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</si>
  <si>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</si>
  <si>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</si>
  <si>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</si>
  <si>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</si>
  <si>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</si>
  <si>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</si>
  <si>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</si>
  <si>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</si>
  <si>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</si>
  <si>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</si>
  <si>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</si>
  <si>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</si>
  <si>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</si>
  <si>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</si>
  <si>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</si>
  <si>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</si>
  <si>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</si>
  <si>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</si>
  <si>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</si>
  <si>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</si>
  <si>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</si>
  <si>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</si>
  <si>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</si>
  <si>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</si>
  <si>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</si>
  <si>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</si>
  <si>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</si>
  <si>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</si>
  <si>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</si>
  <si>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</si>
  <si>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</si>
  <si>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</si>
  <si>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</si>
  <si>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</si>
  <si>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</si>
  <si>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</si>
  <si>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</si>
  <si>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</si>
  <si>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</si>
  <si>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</si>
  <si>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</si>
  <si>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</si>
  <si>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</si>
  <si>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</si>
  <si>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</si>
  <si>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</si>
  <si>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</si>
  <si>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</si>
  <si>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</si>
  <si>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</si>
  <si>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</si>
  <si>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</si>
  <si>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</si>
  <si>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</si>
  <si>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</si>
  <si>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</si>
  <si>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</si>
  <si>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</si>
  <si>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</si>
  <si>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</si>
  <si>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</si>
  <si>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</si>
  <si>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</si>
  <si>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</si>
  <si>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</si>
  <si>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</si>
  <si>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</si>
  <si>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</si>
  <si>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</si>
  <si>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</si>
  <si>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</si>
  <si>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</si>
  <si>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</si>
  <si>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</si>
  <si>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</si>
  <si>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</si>
  <si>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</si>
  <si>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</si>
  <si>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</si>
  <si>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</si>
  <si>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</si>
  <si>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</si>
  <si>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</si>
  <si>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</si>
  <si>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</si>
  <si>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</si>
  <si>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</si>
  <si>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</si>
  <si>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</si>
  <si>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</si>
  <si>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</si>
  <si>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</si>
  <si>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</si>
  <si>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</si>
  <si>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</si>
  <si>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</si>
  <si>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</si>
  <si>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</si>
  <si>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</si>
  <si>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</si>
  <si>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</si>
  <si>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</si>
  <si>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</si>
  <si>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</si>
  <si>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</si>
  <si>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</si>
  <si>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</si>
  <si>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</si>
  <si>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</si>
  <si>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</si>
  <si>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</si>
  <si>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</si>
  <si>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</si>
  <si>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</si>
  <si>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</si>
  <si>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</si>
  <si>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</si>
  <si>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</si>
  <si>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</si>
  <si>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</si>
  <si>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</si>
  <si>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</si>
  <si>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</si>
  <si>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</si>
  <si>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</si>
  <si>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</si>
  <si>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</si>
  <si>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</si>
  <si>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</si>
  <si>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</si>
  <si>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</si>
  <si>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</si>
  <si>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</si>
  <si>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</si>
  <si>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</si>
  <si>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</si>
  <si>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</si>
  <si>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</si>
  <si>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</si>
  <si>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</si>
  <si>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</si>
  <si>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</si>
  <si>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</si>
  <si>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</si>
  <si>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</si>
  <si>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</si>
  <si>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</si>
  <si>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</si>
  <si>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</si>
  <si>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</si>
  <si>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</si>
  <si>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</si>
  <si>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</si>
  <si>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</si>
  <si>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</si>
  <si>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</si>
  <si>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</si>
  <si>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</si>
  <si>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</si>
  <si>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</si>
  <si>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</si>
  <si>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</si>
  <si>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</si>
  <si>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</si>
  <si>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</si>
  <si>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</si>
  <si>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</si>
  <si>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</si>
  <si>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</si>
  <si>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</si>
  <si>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</si>
  <si>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</si>
  <si>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</si>
  <si>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</si>
  <si>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</si>
  <si>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</si>
  <si>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</si>
  <si>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</si>
  <si>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</si>
  <si>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</si>
  <si>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</si>
  <si>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</si>
  <si>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</si>
  <si>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</si>
  <si>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</si>
  <si>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</si>
  <si>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</si>
  <si>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</si>
  <si>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</si>
  <si>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</si>
  <si>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</si>
  <si>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</si>
  <si>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</si>
  <si>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</si>
  <si>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</si>
  <si>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</si>
  <si>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</si>
  <si>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</si>
  <si>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</si>
  <si>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</si>
  <si>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</si>
  <si>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</si>
  <si>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</si>
  <si>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</si>
  <si>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</si>
  <si>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</si>
  <si>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</si>
  <si>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</si>
  <si>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</si>
  <si>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</si>
  <si>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</si>
  <si>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</si>
  <si>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</si>
  <si>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</si>
  <si>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</si>
  <si>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</si>
  <si>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</si>
  <si>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</si>
  <si>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</si>
  <si>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</si>
  <si>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</si>
  <si>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</si>
  <si>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</si>
  <si>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</si>
  <si>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</si>
  <si>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</si>
  <si>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</si>
  <si>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</si>
  <si>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</si>
  <si>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</si>
  <si>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</si>
  <si>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</si>
  <si>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</si>
  <si>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</si>
  <si>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</si>
  <si>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</si>
  <si>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</si>
  <si>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</si>
  <si>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</si>
  <si>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</si>
  <si>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</si>
  <si>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</si>
  <si>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</si>
  <si>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</si>
  <si>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</si>
  <si>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</si>
  <si>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</si>
  <si>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</si>
  <si>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</si>
  <si>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</si>
  <si>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</si>
  <si>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</si>
  <si>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</si>
  <si>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</si>
  <si>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</si>
  <si>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</si>
  <si>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</si>
  <si>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</si>
  <si>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</si>
  <si>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</si>
  <si>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</si>
  <si>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</si>
  <si>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</si>
  <si>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</si>
  <si>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</si>
  <si>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</si>
  <si>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</si>
  <si>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</si>
  <si>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</si>
  <si>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</si>
  <si>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</si>
  <si>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</si>
  <si>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</si>
  <si>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</si>
  <si>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</si>
  <si>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</si>
  <si>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</si>
  <si>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</si>
  <si>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</si>
  <si>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</si>
  <si>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</si>
  <si>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</si>
  <si>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</si>
  <si>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</si>
  <si>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</si>
  <si>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</si>
  <si>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</si>
  <si>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</si>
  <si>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</si>
  <si>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</si>
  <si>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</si>
  <si>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</si>
  <si>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</si>
  <si>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</si>
  <si>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</si>
  <si>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</si>
  <si>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</si>
  <si>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</si>
  <si>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</si>
  <si>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</si>
  <si>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</si>
  <si>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</si>
  <si>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</si>
  <si>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</si>
  <si>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</si>
  <si>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</si>
  <si>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</si>
  <si>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</si>
  <si>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</si>
  <si>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</si>
  <si>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</si>
  <si>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</si>
  <si>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</si>
  <si>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</si>
  <si>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</si>
  <si>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</si>
  <si>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</si>
  <si>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</si>
  <si>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</si>
  <si>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</si>
  <si>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</si>
  <si>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</si>
  <si>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</si>
  <si>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</si>
  <si>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</si>
  <si>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</si>
  <si>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</si>
  <si>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</si>
  <si>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</si>
  <si>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</si>
  <si>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</si>
  <si>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</si>
  <si>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</si>
  <si>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</si>
  <si>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</si>
  <si>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</si>
  <si>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</si>
  <si>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</si>
  <si>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</si>
  <si>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</si>
  <si>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</si>
  <si>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</si>
  <si>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</si>
  <si>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</si>
  <si>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</si>
  <si>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</si>
  <si>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</si>
  <si>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</si>
  <si>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</si>
  <si>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</si>
  <si>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</si>
  <si>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</si>
  <si>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</si>
  <si>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</si>
  <si>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</si>
  <si>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</si>
  <si>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</si>
  <si>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</si>
  <si>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</si>
  <si>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</si>
  <si>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</si>
  <si>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</si>
  <si>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</si>
  <si>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</si>
  <si>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</si>
  <si>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</si>
  <si>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</si>
  <si>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</si>
  <si>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</si>
  <si>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</si>
  <si>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</si>
  <si>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</si>
  <si>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</si>
  <si>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</si>
  <si>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</si>
  <si>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</si>
  <si>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</si>
  <si>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</si>
  <si>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</si>
  <si>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</si>
  <si>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</si>
  <si>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</si>
  <si>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</si>
  <si>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</si>
  <si>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</si>
  <si>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</si>
  <si>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</si>
  <si>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</si>
  <si>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</si>
  <si>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</si>
  <si>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</si>
  <si>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</si>
  <si>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</si>
  <si>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</si>
  <si>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</si>
  <si>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</si>
  <si>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</si>
  <si>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</si>
  <si>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</si>
  <si>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</si>
  <si>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</si>
  <si>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</si>
  <si>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</si>
  <si>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</si>
  <si>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</si>
  <si>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</si>
  <si>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</si>
  <si>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</si>
  <si>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</si>
  <si>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</si>
  <si>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</si>
  <si>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</si>
  <si>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</si>
  <si>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</si>
  <si>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</si>
  <si>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</si>
  <si>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</si>
  <si>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</si>
  <si>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</si>
  <si>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</si>
  <si>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</si>
  <si>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</si>
  <si>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</si>
  <si>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</si>
  <si>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</si>
  <si>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</si>
  <si>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</si>
  <si>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</si>
  <si>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</si>
  <si>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</si>
  <si>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</si>
  <si>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</si>
  <si>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</si>
  <si>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</si>
  <si>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</si>
  <si>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</si>
  <si>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</si>
  <si>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</si>
  <si>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</si>
  <si>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</si>
  <si>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</si>
  <si>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</si>
  <si>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</si>
  <si>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</si>
  <si>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</si>
  <si>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</si>
  <si>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</si>
  <si>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</si>
  <si>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</si>
  <si>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</si>
  <si>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</si>
  <si>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</si>
  <si>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</si>
  <si>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</si>
  <si>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</si>
  <si>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</si>
  <si>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</si>
  <si>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</si>
  <si>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</si>
  <si>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</si>
  <si>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</si>
  <si>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</si>
  <si>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</si>
  <si>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</si>
  <si>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</si>
  <si>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</si>
  <si>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</si>
  <si>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</si>
  <si>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</si>
  <si>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</si>
  <si>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</si>
  <si>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</si>
  <si>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</si>
  <si>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</si>
  <si>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</si>
  <si>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</si>
  <si>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</si>
  <si>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</si>
  <si>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</si>
  <si>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</si>
  <si>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</si>
  <si>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</si>
  <si>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</si>
  <si>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</si>
  <si>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</si>
  <si>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</si>
  <si>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</si>
  <si>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</si>
  <si>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</si>
  <si>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</si>
  <si>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</si>
  <si>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</si>
  <si>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</si>
  <si>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</si>
  <si>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</si>
  <si>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</si>
  <si>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</si>
  <si>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</si>
  <si>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</si>
  <si>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</si>
  <si>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</si>
  <si>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</si>
  <si>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</si>
  <si>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</si>
  <si>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</si>
  <si>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</si>
  <si>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</si>
  <si>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</si>
  <si>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</si>
  <si>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</si>
  <si>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</si>
  <si>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</si>
  <si>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</si>
  <si>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</si>
  <si>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</si>
  <si>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</si>
  <si>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</si>
  <si>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</si>
  <si>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</si>
  <si>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</si>
  <si>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</si>
  <si>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</si>
  <si>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</si>
  <si>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</si>
  <si>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</si>
  <si>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</si>
  <si>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</si>
  <si>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</si>
  <si>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</si>
  <si>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</si>
  <si>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</si>
  <si>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</si>
  <si>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</si>
  <si>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</si>
  <si>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</si>
  <si>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</si>
  <si>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</si>
  <si>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</si>
  <si>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</si>
  <si>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</si>
  <si>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</si>
  <si>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</si>
  <si>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</si>
  <si>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</si>
  <si>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</si>
  <si>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</si>
  <si>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</si>
  <si>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</si>
  <si>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</si>
  <si>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</si>
  <si>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</si>
  <si>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</si>
  <si>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</si>
  <si>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</si>
  <si>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</si>
  <si>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</si>
  <si>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</si>
  <si>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</si>
  <si>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</si>
  <si>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</si>
  <si>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</si>
  <si>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</si>
  <si>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</si>
  <si>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</si>
  <si>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</si>
  <si>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</si>
  <si>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</si>
  <si>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</si>
  <si>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</si>
  <si>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</si>
  <si>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</si>
  <si>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</si>
  <si>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</si>
  <si>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</si>
  <si>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</si>
  <si>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</si>
  <si>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</si>
  <si>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</si>
  <si>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</si>
  <si>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</si>
  <si>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</si>
  <si>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</si>
  <si>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</si>
  <si>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</si>
  <si>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</si>
  <si>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</si>
  <si>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</si>
  <si>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</si>
  <si>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</si>
  <si>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</si>
  <si>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</si>
  <si>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</si>
  <si>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</si>
  <si>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</si>
  <si>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</si>
  <si>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</si>
  <si>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</si>
  <si>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</si>
  <si>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</si>
  <si>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</si>
  <si>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</si>
  <si>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</si>
  <si>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</si>
  <si>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</si>
  <si>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</si>
  <si>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</si>
  <si>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</si>
  <si>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</si>
  <si>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</si>
  <si>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</si>
  <si>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</si>
  <si>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</si>
  <si>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</si>
  <si>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</si>
  <si>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</si>
  <si>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</si>
  <si>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</si>
  <si>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</si>
  <si>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</si>
  <si>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</si>
  <si>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</si>
  <si>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</si>
  <si>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</si>
  <si>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</si>
  <si>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</si>
  <si>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</si>
  <si>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</si>
  <si>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</si>
  <si>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</si>
  <si>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</si>
  <si>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</si>
  <si>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</si>
  <si>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</si>
  <si>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</si>
  <si>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</si>
  <si>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</si>
  <si>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</si>
  <si>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</si>
  <si>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</si>
  <si>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</si>
  <si>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</si>
  <si>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</si>
  <si>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</si>
  <si>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</si>
  <si>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</si>
  <si>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</si>
  <si>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</si>
  <si>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</si>
  <si>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</si>
  <si>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</si>
  <si>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</si>
  <si>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</si>
  <si>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</si>
  <si>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</si>
  <si>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</si>
  <si>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</si>
  <si>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</si>
  <si>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</si>
  <si>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</si>
  <si>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</si>
  <si>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</si>
  <si>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</si>
  <si>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</si>
  <si>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</si>
  <si>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</si>
  <si>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</si>
  <si>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</si>
  <si>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</si>
  <si>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</si>
  <si>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</si>
  <si>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</si>
  <si>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</si>
  <si>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</si>
  <si>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</si>
  <si>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</si>
  <si>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</si>
  <si>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</si>
  <si>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</si>
  <si>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</si>
  <si>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</si>
  <si>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</si>
  <si>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</si>
  <si>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</si>
  <si>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</si>
  <si>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</si>
  <si>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</si>
  <si>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</si>
  <si>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</si>
  <si>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</si>
  <si>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</si>
  <si>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</si>
  <si>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</si>
  <si>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</si>
  <si>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</si>
  <si>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</si>
  <si>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</si>
  <si>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</si>
  <si>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</si>
  <si>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</si>
  <si>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</si>
  <si>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</si>
  <si>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</si>
  <si>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</si>
  <si>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</si>
  <si>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</si>
  <si>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</si>
  <si>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</si>
  <si>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</si>
  <si>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</si>
  <si>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</si>
  <si>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</si>
  <si>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</si>
  <si>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</si>
  <si>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</si>
  <si>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</si>
  <si>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</si>
  <si>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</si>
  <si>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</si>
  <si>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</si>
  <si>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</si>
  <si>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</si>
  <si>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</si>
  <si>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</si>
  <si>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</si>
  <si>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</si>
  <si>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</si>
  <si>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</si>
  <si>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</si>
  <si>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</si>
  <si>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</si>
  <si>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</si>
  <si>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</si>
  <si>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</si>
  <si>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</si>
  <si>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</si>
  <si>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</si>
  <si>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</si>
  <si>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</si>
  <si>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</si>
  <si>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</si>
  <si>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</si>
  <si>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</si>
  <si>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</si>
  <si>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</si>
  <si>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</si>
  <si>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</si>
  <si>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</si>
  <si>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</si>
  <si>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</si>
  <si>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</si>
  <si>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</si>
  <si>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</si>
  <si>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</si>
  <si>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</si>
  <si>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</si>
  <si>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</si>
  <si>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</si>
  <si>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</si>
  <si>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</si>
  <si>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</si>
  <si>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</si>
  <si>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</si>
  <si>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</si>
  <si>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</si>
  <si>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</si>
  <si>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</si>
  <si>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</si>
  <si>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</si>
  <si>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</si>
  <si>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</si>
  <si>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</si>
  <si>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</si>
  <si>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</si>
  <si>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</si>
  <si>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</si>
  <si>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</si>
  <si>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</si>
  <si>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</si>
  <si>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</si>
  <si>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</si>
  <si>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</si>
  <si>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</si>
  <si>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</si>
  <si>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</si>
  <si>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</si>
  <si>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</si>
  <si>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</si>
  <si>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</si>
  <si>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</si>
  <si>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</si>
  <si>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</si>
  <si>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</si>
  <si>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</si>
  <si>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</si>
  <si>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</si>
  <si>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</si>
  <si>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</si>
  <si>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</si>
  <si>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</si>
  <si>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</si>
  <si>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</si>
  <si>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</si>
  <si>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</si>
  <si>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</si>
  <si>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</si>
  <si>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</si>
  <si>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</si>
  <si>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</si>
  <si>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</si>
  <si>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</si>
  <si>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</si>
  <si>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</si>
  <si>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</si>
  <si>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</si>
  <si>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</si>
  <si>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</si>
  <si>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</si>
  <si>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</si>
  <si>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</si>
  <si>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</si>
  <si>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</si>
  <si>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</si>
  <si>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</si>
  <si>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</si>
  <si>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</si>
  <si>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</si>
  <si>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</si>
  <si>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</si>
  <si>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</si>
  <si>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</si>
  <si>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</si>
  <si>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</si>
  <si>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</si>
  <si>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</si>
  <si>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</si>
  <si>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</si>
  <si>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</si>
  <si>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</si>
  <si>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</si>
  <si>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</si>
  <si>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</si>
  <si>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</si>
  <si>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</si>
  <si>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</si>
  <si>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</si>
  <si>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</si>
  <si>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</si>
  <si>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</si>
  <si>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</si>
  <si>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</si>
  <si>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</si>
  <si>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</si>
  <si>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</si>
  <si>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</si>
  <si>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</si>
  <si>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</si>
  <si>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</si>
  <si>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</si>
  <si>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</si>
  <si>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</si>
  <si>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</si>
  <si>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</si>
  <si>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</si>
  <si>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</si>
  <si>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</si>
  <si>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</si>
  <si>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</si>
  <si>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</si>
  <si>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</si>
  <si>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</si>
  <si>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</si>
  <si>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</si>
  <si>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</si>
  <si>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</si>
  <si>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</si>
  <si>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</si>
  <si>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</si>
  <si>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</si>
  <si>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</si>
  <si>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</si>
  <si>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</si>
  <si>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</si>
  <si>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</si>
  <si>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</si>
  <si>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</si>
  <si>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</si>
  <si>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</si>
  <si>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</si>
  <si>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</si>
  <si>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</si>
  <si>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</si>
  <si>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</si>
  <si>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</si>
  <si>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</si>
  <si>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</si>
  <si>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</si>
  <si>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</si>
  <si>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</si>
  <si>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</si>
  <si>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</si>
  <si>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</si>
  <si>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</si>
  <si>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</si>
  <si>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</si>
  <si>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</si>
  <si>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</si>
  <si>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</si>
  <si>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</si>
  <si>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</si>
  <si>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</si>
  <si>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</si>
  <si>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</si>
  <si>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</si>
  <si>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</si>
  <si>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</si>
  <si>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</si>
  <si>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</si>
  <si>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</si>
  <si>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</si>
  <si>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</si>
  <si>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</si>
  <si>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</si>
  <si>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</si>
  <si>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</si>
  <si>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</si>
  <si>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</si>
  <si>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</si>
  <si>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</si>
  <si>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</si>
  <si>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</si>
  <si>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</si>
  <si>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</si>
  <si>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</si>
  <si>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</si>
  <si>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</si>
  <si>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</si>
  <si>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</si>
  <si>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</si>
  <si>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</si>
  <si>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</si>
  <si>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</si>
  <si>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</si>
  <si>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</si>
  <si>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</si>
  <si>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</si>
  <si>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</si>
  <si>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</si>
  <si>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</si>
  <si>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</si>
  <si>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</si>
  <si>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</si>
  <si>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</si>
  <si>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</si>
  <si>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</si>
  <si>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</si>
  <si>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</si>
  <si>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</si>
  <si>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</si>
  <si>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</si>
  <si>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</si>
  <si>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</si>
  <si>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</si>
  <si>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</si>
  <si>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</si>
  <si>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</si>
  <si>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</si>
  <si>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</si>
  <si>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</si>
  <si>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</si>
  <si>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</si>
  <si>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</si>
  <si>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</si>
  <si>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</si>
  <si>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</si>
  <si>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</si>
  <si>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</si>
  <si>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</si>
  <si>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</si>
  <si>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</si>
  <si>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</si>
  <si>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</si>
  <si>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</si>
  <si>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</si>
  <si>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</si>
  <si>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</si>
  <si>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</si>
  <si>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</si>
  <si>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</si>
  <si>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</si>
  <si>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</si>
  <si>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</si>
  <si>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</si>
  <si>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</si>
  <si>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</si>
  <si>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</si>
  <si>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</si>
  <si>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</si>
  <si>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</si>
  <si>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</si>
  <si>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</si>
  <si>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</si>
  <si>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</si>
  <si>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</si>
  <si>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</si>
  <si>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</si>
  <si>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</si>
  <si>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</si>
  <si>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</si>
  <si>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</si>
  <si>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</si>
  <si>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</si>
  <si>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</si>
  <si>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</si>
  <si>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</si>
  <si>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</si>
  <si>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</si>
  <si>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</si>
  <si>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</si>
  <si>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</si>
  <si>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</si>
  <si>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</si>
  <si>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</si>
  <si>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</si>
  <si>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</si>
  <si>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</si>
  <si>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</si>
  <si>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</si>
  <si>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</si>
  <si>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</si>
  <si>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</si>
  <si>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</si>
  <si>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</si>
  <si>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</si>
  <si>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</si>
  <si>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</si>
  <si>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</si>
  <si>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</si>
  <si>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</si>
  <si>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</si>
  <si>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</si>
  <si>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</si>
  <si>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</si>
  <si>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</si>
  <si>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</si>
  <si>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</si>
  <si>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</si>
  <si>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</si>
  <si>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</si>
  <si>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</si>
  <si>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</si>
  <si>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</si>
  <si>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</si>
  <si>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</si>
  <si>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</si>
  <si>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</si>
  <si>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</si>
  <si>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</si>
  <si>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</si>
  <si>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</si>
  <si>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</si>
  <si>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</si>
  <si>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</si>
  <si>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</si>
  <si>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</si>
  <si>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</si>
  <si>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</si>
  <si>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</si>
  <si>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</si>
  <si>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</si>
  <si>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</si>
  <si>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</si>
  <si>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</si>
  <si>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</si>
  <si>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</si>
  <si>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</si>
  <si>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</si>
  <si>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</si>
  <si>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</si>
  <si>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</si>
  <si>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</si>
  <si>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</si>
  <si>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</si>
  <si>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</si>
  <si>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</si>
  <si>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</si>
  <si>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</si>
  <si>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</si>
  <si>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</si>
  <si>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</si>
  <si>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</si>
  <si>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</si>
  <si>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</si>
  <si>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</si>
  <si>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</si>
  <si>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</si>
  <si>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</si>
  <si>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</si>
  <si>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</si>
  <si>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</si>
  <si>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</si>
  <si>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</si>
  <si>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</si>
  <si>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</si>
  <si>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</si>
  <si>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</si>
  <si>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</si>
  <si>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</si>
  <si>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</si>
  <si>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</si>
  <si>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</si>
  <si>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</si>
  <si>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</si>
  <si>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</si>
  <si>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</si>
  <si>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</si>
  <si>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</si>
  <si>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</si>
  <si>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</si>
  <si>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</si>
  <si>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</si>
  <si>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</si>
  <si>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</si>
  <si>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</si>
  <si>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</si>
  <si>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</si>
  <si>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</si>
  <si>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</si>
  <si>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</si>
  <si>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</si>
  <si>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</si>
  <si>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</si>
  <si>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</si>
  <si>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</si>
  <si>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</si>
  <si>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</si>
  <si>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</si>
  <si>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</si>
  <si>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</si>
  <si>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</si>
  <si>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</si>
  <si>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</si>
  <si>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</si>
  <si>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</si>
  <si>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</si>
  <si>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</si>
  <si>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</si>
  <si>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</si>
  <si>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</si>
  <si>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</si>
  <si>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</si>
  <si>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</si>
  <si>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</si>
  <si>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</si>
  <si>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</si>
  <si>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</si>
  <si>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</si>
  <si>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</si>
  <si>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</si>
  <si>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</si>
  <si>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</si>
  <si>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</si>
  <si>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</si>
  <si>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</si>
  <si>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</si>
  <si>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</si>
  <si>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</si>
  <si>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</si>
  <si>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</si>
  <si>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</si>
  <si>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</si>
  <si>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</si>
  <si>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</si>
  <si>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</si>
  <si>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</si>
  <si>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</si>
  <si>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</si>
  <si>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</si>
  <si>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</si>
  <si>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</si>
  <si>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</si>
  <si>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</si>
  <si>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</si>
  <si>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</si>
  <si>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</si>
  <si>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</si>
  <si>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</si>
  <si>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</si>
  <si>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</si>
  <si>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</si>
  <si>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</si>
  <si>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</si>
  <si>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</si>
  <si>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</si>
  <si>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</si>
  <si>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</si>
  <si>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</si>
  <si>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</si>
  <si>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</si>
  <si>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</si>
  <si>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</si>
  <si>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</si>
  <si>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</si>
  <si>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</si>
  <si>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</si>
  <si>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</si>
  <si>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</si>
  <si>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</si>
  <si>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</si>
  <si>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</si>
  <si>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</si>
  <si>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</si>
  <si>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</si>
  <si>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</si>
  <si>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</si>
  <si>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</si>
  <si>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</si>
  <si>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</si>
  <si>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</si>
  <si>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</si>
  <si>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</si>
  <si>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</si>
  <si>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</si>
  <si>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</si>
  <si>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</si>
  <si>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</si>
  <si>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</si>
  <si>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</si>
  <si>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</si>
  <si>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</si>
  <si>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</si>
  <si>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</si>
  <si>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</si>
  <si>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</si>
  <si>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</si>
  <si>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</si>
  <si>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</si>
  <si>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</si>
  <si>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</si>
  <si>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</si>
  <si>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</si>
  <si>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</si>
  <si>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</si>
  <si>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</si>
  <si>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</si>
  <si>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</si>
  <si>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</si>
  <si>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</si>
  <si>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</si>
  <si>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</si>
  <si>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</si>
  <si>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</si>
  <si>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</si>
  <si>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</si>
  <si>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</si>
  <si>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</si>
  <si>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</si>
  <si>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</si>
  <si>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</si>
  <si>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</si>
  <si>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</si>
  <si>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</si>
  <si>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</si>
  <si>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</si>
  <si>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</si>
  <si>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</si>
  <si>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</si>
  <si>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</si>
  <si>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</si>
  <si>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</si>
  <si>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</si>
  <si>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</si>
  <si>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</si>
  <si>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</si>
  <si>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</si>
  <si>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</si>
  <si>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</si>
  <si>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</si>
  <si>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</si>
  <si>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</si>
  <si>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</si>
  <si>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</si>
  <si>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</si>
  <si>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</si>
  <si>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</si>
  <si>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</si>
  <si>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</si>
  <si>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</si>
  <si>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</si>
  <si>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</si>
  <si>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</si>
  <si>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</si>
  <si>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</si>
  <si>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</si>
  <si>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</si>
  <si>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</si>
  <si>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</si>
  <si>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</si>
  <si>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</si>
  <si>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</si>
  <si>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</si>
  <si>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</si>
  <si>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</si>
  <si>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</si>
  <si>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</si>
  <si>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</si>
  <si>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</si>
  <si>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</si>
  <si>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</si>
  <si>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</si>
  <si>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</si>
  <si>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</si>
  <si>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</si>
  <si>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</si>
  <si>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</si>
  <si>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</si>
  <si>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</si>
  <si>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</si>
  <si>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</si>
  <si>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</si>
  <si>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</si>
  <si>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</si>
  <si>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</si>
  <si>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</si>
  <si>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</si>
  <si>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</si>
  <si>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</si>
  <si>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</si>
  <si>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</si>
  <si>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</si>
  <si>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</si>
  <si>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</si>
  <si>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</si>
  <si>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</si>
  <si>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</si>
  <si>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</si>
  <si>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</si>
  <si>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</si>
  <si>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</si>
  <si>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</si>
  <si>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</si>
  <si>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</si>
  <si>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</si>
  <si>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</si>
  <si>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</si>
  <si>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</si>
  <si>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</si>
  <si>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</si>
  <si>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</si>
  <si>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</si>
  <si>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</si>
  <si>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</si>
  <si>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</si>
  <si>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</si>
  <si>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</si>
  <si>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</si>
  <si>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</si>
  <si>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</si>
  <si>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</si>
  <si>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</si>
  <si>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</si>
  <si>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</si>
  <si>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</si>
  <si>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</si>
  <si>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</si>
  <si>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</si>
  <si>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</si>
  <si>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</si>
  <si>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</si>
  <si>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</si>
  <si>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</si>
  <si>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</si>
  <si>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</si>
  <si>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</si>
  <si>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</si>
  <si>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</si>
  <si>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</si>
  <si>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</si>
  <si>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</si>
  <si>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</si>
  <si>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</si>
  <si>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</si>
  <si>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</si>
  <si>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</si>
  <si>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</si>
  <si>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</si>
  <si>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</si>
  <si>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</si>
  <si>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</si>
  <si>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</si>
  <si>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</si>
  <si>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</si>
  <si>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</si>
  <si>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</si>
  <si>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</si>
  <si>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</si>
  <si>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</si>
  <si>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</si>
  <si>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</si>
  <si>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</si>
  <si>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</si>
  <si>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</si>
  <si>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</si>
  <si>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</si>
  <si>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</si>
  <si>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</si>
  <si>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</si>
  <si>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</si>
  <si>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</si>
  <si>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</si>
  <si>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</si>
  <si>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</si>
  <si>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</si>
  <si>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</si>
  <si>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</si>
  <si>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</si>
  <si>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</si>
  <si>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</si>
  <si>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</si>
  <si>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</si>
  <si>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</si>
  <si>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</si>
  <si>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</si>
  <si>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</si>
  <si>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</si>
  <si>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</si>
  <si>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</si>
  <si>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</si>
  <si>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</si>
  <si>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</si>
  <si>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</si>
  <si>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</si>
  <si>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</si>
  <si>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</si>
  <si>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</si>
  <si>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</si>
  <si>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</si>
  <si>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</si>
  <si>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</si>
  <si>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</si>
  <si>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</si>
  <si>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</si>
  <si>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</si>
  <si>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</si>
  <si>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</si>
  <si>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</si>
  <si>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</si>
  <si>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</si>
  <si>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</si>
  <si>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</si>
  <si>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</si>
  <si>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</si>
  <si>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</si>
  <si>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</si>
  <si>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</si>
  <si>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</si>
  <si>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</si>
  <si>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</si>
  <si>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</si>
  <si>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</si>
  <si>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</si>
  <si>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</si>
  <si>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</si>
  <si>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</si>
  <si>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</si>
  <si>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</si>
  <si>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</si>
  <si>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</si>
  <si>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</si>
  <si>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</si>
  <si>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</si>
  <si>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</si>
  <si>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</si>
  <si>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</si>
  <si>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</si>
  <si>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</si>
  <si>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</si>
  <si>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</si>
  <si>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</si>
  <si>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</si>
  <si>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</si>
  <si>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</si>
  <si>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</si>
  <si>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</si>
  <si>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</si>
  <si>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</si>
  <si>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</si>
  <si>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</si>
  <si>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</si>
  <si>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</si>
  <si>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</si>
  <si>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</si>
  <si>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</si>
  <si>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</si>
  <si>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</si>
  <si>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</si>
  <si>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</si>
  <si>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</si>
  <si>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</si>
  <si>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</si>
  <si>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</si>
  <si>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</si>
  <si>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</si>
  <si>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</si>
  <si>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</si>
  <si>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</si>
  <si>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</si>
  <si>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</si>
  <si>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</si>
  <si>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</si>
  <si>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</si>
  <si>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</si>
  <si>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</si>
  <si>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</si>
  <si>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</si>
  <si>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</si>
  <si>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</si>
  <si>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</si>
  <si>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</si>
  <si>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</si>
  <si>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</si>
  <si>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</si>
  <si>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</si>
  <si>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</si>
  <si>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</si>
  <si>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</si>
  <si>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</si>
  <si>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</si>
  <si>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</si>
  <si>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</si>
  <si>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</si>
  <si>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</si>
  <si>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</si>
  <si>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</si>
  <si>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</si>
  <si>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</si>
  <si>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</si>
  <si>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</si>
  <si>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</si>
  <si>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</si>
  <si>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</si>
  <si>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</si>
  <si>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</si>
  <si>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</si>
  <si>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</si>
  <si>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</si>
  <si>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</si>
  <si>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</si>
  <si>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</si>
  <si>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</si>
  <si>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</si>
  <si>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</si>
  <si>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</si>
  <si>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</si>
  <si>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</si>
  <si>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</si>
  <si>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</si>
  <si>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</si>
  <si>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</si>
  <si>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</si>
  <si>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</si>
  <si>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</si>
  <si>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</si>
  <si>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</si>
  <si>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</si>
  <si>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</si>
  <si>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</si>
  <si>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</si>
  <si>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</si>
  <si>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</si>
  <si>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</si>
  <si>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</si>
  <si>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</si>
  <si>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</si>
  <si>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</si>
  <si>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</si>
  <si>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</si>
  <si>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</si>
  <si>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</si>
  <si>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</si>
  <si>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</si>
  <si>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</si>
  <si>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</si>
  <si>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</si>
  <si>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</si>
  <si>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</si>
  <si>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</si>
  <si>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</si>
  <si>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</si>
  <si>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</si>
  <si>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</si>
  <si>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</si>
  <si>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</si>
  <si>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</si>
  <si>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</si>
  <si>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</si>
  <si>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</si>
  <si>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</si>
  <si>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</si>
  <si>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</si>
  <si>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</si>
  <si>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</si>
  <si>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</si>
  <si>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</si>
  <si>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</si>
  <si>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</si>
  <si>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</si>
  <si>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</si>
  <si>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</si>
  <si>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</si>
  <si>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</si>
  <si>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</si>
  <si>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</si>
  <si>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</si>
  <si>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</si>
  <si>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</si>
  <si>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</si>
  <si>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</si>
  <si>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</si>
  <si>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</si>
  <si>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</si>
  <si>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</si>
  <si>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</si>
  <si>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</si>
  <si>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</si>
  <si>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</si>
  <si>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</si>
  <si>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</si>
  <si>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</si>
  <si>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</si>
  <si>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</si>
  <si>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</si>
  <si>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</si>
  <si>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</si>
  <si>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</si>
  <si>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</si>
  <si>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</si>
  <si>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</si>
  <si>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</si>
  <si>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</si>
  <si>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</si>
  <si>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</si>
  <si>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</si>
  <si>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</si>
  <si>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</si>
  <si>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</si>
  <si>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</si>
  <si>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</si>
  <si>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</si>
  <si>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</si>
  <si>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</si>
  <si>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</si>
  <si>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</si>
  <si>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</si>
  <si>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</si>
  <si>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</si>
  <si>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</si>
  <si>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</si>
  <si>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</si>
  <si>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</si>
  <si>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</si>
  <si>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</si>
  <si>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</si>
  <si>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</si>
  <si>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</si>
  <si>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</si>
  <si>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</si>
  <si>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</si>
  <si>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</si>
  <si>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</si>
  <si>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</si>
  <si>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</si>
  <si>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</si>
  <si>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</si>
  <si>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</si>
  <si>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</si>
  <si>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</si>
  <si>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</si>
  <si>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</si>
  <si>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</si>
  <si>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</si>
  <si>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</si>
  <si>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</si>
  <si>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</si>
  <si>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</si>
  <si>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</si>
  <si>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</si>
  <si>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</si>
  <si>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</si>
  <si>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</si>
  <si>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</si>
  <si>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</si>
  <si>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</si>
  <si>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</si>
  <si>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</si>
  <si>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</si>
  <si>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</si>
  <si>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</si>
  <si>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</si>
  <si>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</si>
  <si>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</si>
  <si>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</si>
  <si>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</si>
  <si>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</si>
  <si>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</si>
  <si>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</si>
  <si>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</si>
  <si>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</si>
  <si>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</si>
  <si>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</si>
  <si>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</si>
  <si>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</si>
  <si>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</si>
  <si>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</si>
  <si>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</si>
  <si>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</si>
  <si>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</si>
  <si>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</si>
  <si>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</si>
  <si>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</si>
  <si>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</si>
  <si>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</si>
  <si>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</si>
  <si>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</si>
  <si>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</si>
  <si>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</si>
  <si>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</si>
  <si>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</si>
  <si>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</si>
  <si>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</si>
  <si>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</si>
  <si>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</si>
  <si>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</si>
  <si>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</si>
  <si>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</si>
  <si>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</si>
  <si>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</si>
  <si>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</si>
  <si>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</si>
  <si>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</si>
  <si>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</si>
  <si>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</si>
  <si>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</si>
  <si>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</si>
  <si>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</si>
  <si>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</si>
  <si>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</si>
  <si>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</si>
  <si>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</si>
  <si>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</si>
  <si>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</si>
  <si>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</si>
  <si>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</si>
  <si>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</si>
  <si>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</si>
  <si>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</si>
  <si>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</si>
  <si>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</si>
  <si>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</si>
  <si>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</si>
  <si>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</si>
  <si>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</si>
  <si>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</si>
  <si>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</si>
  <si>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</si>
  <si>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</si>
  <si>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</si>
  <si>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</si>
  <si>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</si>
  <si>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</si>
  <si>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</si>
  <si>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</si>
  <si>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</si>
  <si>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</si>
  <si>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</si>
  <si>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</si>
  <si>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</si>
  <si>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</si>
  <si>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</si>
  <si>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</si>
  <si>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</si>
  <si>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</si>
  <si>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</si>
  <si>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</si>
  <si>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</si>
  <si>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</si>
  <si>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</si>
  <si>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</si>
  <si>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</si>
  <si>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</si>
  <si>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</si>
  <si>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</si>
  <si>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</si>
  <si>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</si>
  <si>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</si>
  <si>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</si>
  <si>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</si>
  <si>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</si>
  <si>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</si>
  <si>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</si>
  <si>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</si>
  <si>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</si>
  <si>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</si>
  <si>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</si>
  <si>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</si>
  <si>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</si>
  <si>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</si>
  <si>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</si>
  <si>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</si>
  <si>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</si>
  <si>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</si>
  <si>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</si>
  <si>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</si>
  <si>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</si>
  <si>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</si>
  <si>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</si>
  <si>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</si>
  <si>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</si>
  <si>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</si>
  <si>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</si>
  <si>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</si>
  <si>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</si>
  <si>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</si>
  <si>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</si>
  <si>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</si>
  <si>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</si>
  <si>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</si>
  <si>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</si>
  <si>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</si>
  <si>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</si>
  <si>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</si>
  <si>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</si>
  <si>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</si>
  <si>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</si>
  <si>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</si>
  <si>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</si>
  <si>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</si>
  <si>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</si>
  <si>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</si>
  <si>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</si>
  <si>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</si>
  <si>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</si>
  <si>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</si>
  <si>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</si>
  <si>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</si>
  <si>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</si>
  <si>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</si>
  <si>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</si>
  <si>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</si>
  <si>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</si>
  <si>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</si>
  <si>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</si>
  <si>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</si>
  <si>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</si>
  <si>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</si>
  <si>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</si>
  <si>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</si>
  <si>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</si>
  <si>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</si>
  <si>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</si>
  <si>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</si>
  <si>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</si>
  <si>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</si>
  <si>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</si>
  <si>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</si>
  <si>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</si>
  <si>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</si>
  <si>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</si>
  <si>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</si>
  <si>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</si>
  <si>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</si>
  <si>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</si>
  <si>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</si>
  <si>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</si>
  <si>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</si>
  <si>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</si>
  <si>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</si>
  <si>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</si>
  <si>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</si>
  <si>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</si>
  <si>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</si>
  <si>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</si>
  <si>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</si>
  <si>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</si>
  <si>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</si>
  <si>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</si>
  <si>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</si>
  <si>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</si>
  <si>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</si>
  <si>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</si>
  <si>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</si>
  <si>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</si>
  <si>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</si>
  <si>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</si>
  <si>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</si>
  <si>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</si>
  <si>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</si>
  <si>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</si>
  <si>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</si>
  <si>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</si>
  <si>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</si>
  <si>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</si>
  <si>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</si>
  <si>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</si>
  <si>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</si>
  <si>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</si>
  <si>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</si>
  <si>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</si>
  <si>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</si>
  <si>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</si>
  <si>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</si>
  <si>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</si>
  <si>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</si>
  <si>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</si>
  <si>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</si>
  <si>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</si>
  <si>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</si>
  <si>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</si>
  <si>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</si>
  <si>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</si>
  <si>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</si>
  <si>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</si>
  <si>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</si>
  <si>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</si>
  <si>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</si>
  <si>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</si>
  <si>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</si>
  <si>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</si>
  <si>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</si>
  <si>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</si>
  <si>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</si>
  <si>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</si>
  <si>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</si>
  <si>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</si>
  <si>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</si>
  <si>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</si>
  <si>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</si>
  <si>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</si>
  <si>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</si>
  <si>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</si>
  <si>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</si>
  <si>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</si>
  <si>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</si>
  <si>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</si>
  <si>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</si>
  <si>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</si>
  <si>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</si>
  <si>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</si>
  <si>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</si>
  <si>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</si>
  <si>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</si>
  <si>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</si>
  <si>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</si>
  <si>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</si>
  <si>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</si>
  <si>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</si>
  <si>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</si>
  <si>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</si>
  <si>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</si>
  <si>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</si>
  <si>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</si>
  <si>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</si>
  <si>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</si>
  <si>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</si>
  <si>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</si>
  <si>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</si>
  <si>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</si>
  <si>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</si>
  <si>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</si>
  <si>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</si>
  <si>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</si>
  <si>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</si>
  <si>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</si>
  <si>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</si>
  <si>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</si>
  <si>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</si>
  <si>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</si>
  <si>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</si>
  <si>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</si>
  <si>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</si>
  <si>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</si>
  <si>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</si>
  <si>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</si>
  <si>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</si>
  <si>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</si>
  <si>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</si>
  <si>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</si>
  <si>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</si>
  <si>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</si>
  <si>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</si>
  <si>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</si>
  <si>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</si>
  <si>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</si>
  <si>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</si>
  <si>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</si>
  <si>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</si>
  <si>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</si>
  <si>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</si>
  <si>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</si>
  <si>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</si>
  <si>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</si>
  <si>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</si>
  <si>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</si>
  <si>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</si>
  <si>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</si>
  <si>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</si>
  <si>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</si>
  <si>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</si>
  <si>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</si>
  <si>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</si>
  <si>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</si>
  <si>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</si>
  <si>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</si>
  <si>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</si>
  <si>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</si>
  <si>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</si>
  <si>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</si>
  <si>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</si>
  <si>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</si>
  <si>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</si>
  <si>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</si>
  <si>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</si>
  <si>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</si>
  <si>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</si>
  <si>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</si>
  <si>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</si>
  <si>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</si>
  <si>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</si>
  <si>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</si>
  <si>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</si>
  <si>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</si>
  <si>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</si>
  <si>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</si>
  <si>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</si>
  <si>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</si>
  <si>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</si>
  <si>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</si>
  <si>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</si>
  <si>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</si>
  <si>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</si>
  <si>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</si>
  <si>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</si>
  <si>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</si>
  <si>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</si>
  <si>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</si>
  <si>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</si>
  <si>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</si>
  <si>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</si>
  <si>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</si>
  <si>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</si>
  <si>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</si>
  <si>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</si>
  <si>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</si>
  <si>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</si>
  <si>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</si>
  <si>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</si>
  <si>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</si>
  <si>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</si>
  <si>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</si>
  <si>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</si>
  <si>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</si>
  <si>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</si>
  <si>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</si>
  <si>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</si>
  <si>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</si>
  <si>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</si>
  <si>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</si>
  <si>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</si>
  <si>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</si>
  <si>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</si>
  <si>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</si>
  <si>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</si>
  <si>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</si>
  <si>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</si>
  <si>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</si>
  <si>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</si>
  <si>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</si>
  <si>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</si>
  <si>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</si>
  <si>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</si>
  <si>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</si>
  <si>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</si>
  <si>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</si>
  <si>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</si>
  <si>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</si>
  <si>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</si>
  <si>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</si>
  <si>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</si>
  <si>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</si>
  <si>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</si>
  <si>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</si>
  <si>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</si>
  <si>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</si>
  <si>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</si>
  <si>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</si>
  <si>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</si>
  <si>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</si>
  <si>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</si>
  <si>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</si>
  <si>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</si>
  <si>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</si>
  <si>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</si>
  <si>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</si>
  <si>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</si>
  <si>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</si>
  <si>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</si>
  <si>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</si>
  <si>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</si>
  <si>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</si>
  <si>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</si>
  <si>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</si>
  <si>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</si>
  <si>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</si>
  <si>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</si>
  <si>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</si>
  <si>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</si>
  <si>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</si>
  <si>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</si>
  <si>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</si>
  <si>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</si>
  <si>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</si>
  <si>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</si>
  <si>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</si>
  <si>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</si>
  <si>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</si>
  <si>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</si>
  <si>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</si>
  <si>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</si>
  <si>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</si>
  <si>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</si>
  <si>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</si>
  <si>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</si>
  <si>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</si>
  <si>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</si>
  <si>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</si>
  <si>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</si>
  <si>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</si>
  <si>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</si>
  <si>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</si>
  <si>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</si>
  <si>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</si>
  <si>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</si>
  <si>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</si>
  <si>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</si>
  <si>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</si>
  <si>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</si>
  <si>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</si>
  <si>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</si>
  <si>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</si>
  <si>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</si>
  <si>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</si>
  <si>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</si>
  <si>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</si>
  <si>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</si>
  <si>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</si>
  <si>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</si>
  <si>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</si>
  <si>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</si>
  <si>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</si>
  <si>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</si>
  <si>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</si>
  <si>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</si>
  <si>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</si>
  <si>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</si>
  <si>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</si>
  <si>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</si>
  <si>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</si>
  <si>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</si>
  <si>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</si>
  <si>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</si>
  <si>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</si>
  <si>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</si>
  <si>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</si>
  <si>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</si>
  <si>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</si>
  <si>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</si>
  <si>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</si>
  <si>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</si>
  <si>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</si>
  <si>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</si>
  <si>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</si>
  <si>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</si>
  <si>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</si>
  <si>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</si>
  <si>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</si>
  <si>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</si>
  <si>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</si>
  <si>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</si>
  <si>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</si>
  <si>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</si>
  <si>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</si>
  <si>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</si>
  <si>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</si>
  <si>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</si>
  <si>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</si>
  <si>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</si>
  <si>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</si>
  <si>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</si>
  <si>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</si>
  <si>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</si>
  <si>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</si>
  <si>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</si>
  <si>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</si>
  <si>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</si>
  <si>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</si>
  <si>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</si>
  <si>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</si>
  <si>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</si>
  <si>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</si>
  <si>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</si>
  <si>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</si>
  <si>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</si>
  <si>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</si>
  <si>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</si>
  <si>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</si>
  <si>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</si>
  <si>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</si>
  <si>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</si>
  <si>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</si>
  <si>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</si>
  <si>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</si>
  <si>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</si>
  <si>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</si>
  <si>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</si>
  <si>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</si>
  <si>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</si>
  <si>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</si>
  <si>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</si>
  <si>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</si>
  <si>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</si>
  <si>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</si>
  <si>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</si>
  <si>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</si>
  <si>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</si>
  <si>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</si>
  <si>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</si>
  <si>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</si>
  <si>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</si>
  <si>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</si>
  <si>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</si>
  <si>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</si>
  <si>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</si>
  <si>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</si>
  <si>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</si>
  <si>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</si>
  <si>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</si>
  <si>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</si>
  <si>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</si>
  <si>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</si>
  <si>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</si>
  <si>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</si>
  <si>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</si>
  <si>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</si>
  <si>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</si>
  <si>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</si>
  <si>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</si>
  <si>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</si>
  <si>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</si>
  <si>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</si>
  <si>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</si>
  <si>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</si>
  <si>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</si>
  <si>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</si>
  <si>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</si>
  <si>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</si>
  <si>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</si>
  <si>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</si>
  <si>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</si>
  <si>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</si>
  <si>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</si>
  <si>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</si>
  <si>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</si>
  <si>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</si>
  <si>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</si>
  <si>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</si>
  <si>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</si>
  <si>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</si>
  <si>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</si>
  <si>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</si>
  <si>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</si>
  <si>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</si>
  <si>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</si>
  <si>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</si>
  <si>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</si>
  <si>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</si>
  <si>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</si>
  <si>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</si>
  <si>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</si>
  <si>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</si>
  <si>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</si>
  <si>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</si>
  <si>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</si>
  <si>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</si>
  <si>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</si>
  <si>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</si>
  <si>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</si>
  <si>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</si>
  <si>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</si>
  <si>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</si>
  <si>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</si>
  <si>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</si>
  <si>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</si>
  <si>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</si>
  <si>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</si>
  <si>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</si>
  <si>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</si>
  <si>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</si>
  <si>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</si>
  <si>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</si>
  <si>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</si>
  <si>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</si>
  <si>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</si>
  <si>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</si>
  <si>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</si>
  <si>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</si>
  <si>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</si>
  <si>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</si>
  <si>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</si>
  <si>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</si>
  <si>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</si>
  <si>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</si>
  <si>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</si>
  <si>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</si>
  <si>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</si>
  <si>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</si>
  <si>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</si>
  <si>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</si>
  <si>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</si>
  <si>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</si>
  <si>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</si>
  <si>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</si>
  <si>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</si>
  <si>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</si>
  <si>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</si>
  <si>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</si>
  <si>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</si>
  <si>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</si>
  <si>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</si>
  <si>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</si>
  <si>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</si>
  <si>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</si>
  <si>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</si>
  <si>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</si>
  <si>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</si>
  <si>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</si>
  <si>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</si>
  <si>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</si>
  <si>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</si>
  <si>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</si>
  <si>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</si>
  <si>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</si>
  <si>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</si>
  <si>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</si>
  <si>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</si>
  <si>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</si>
  <si>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</si>
  <si>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</si>
  <si>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</si>
  <si>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</si>
  <si>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</si>
  <si>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</si>
  <si>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</si>
  <si>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</si>
  <si>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</si>
  <si>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</si>
  <si>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</si>
  <si>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</si>
  <si>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</si>
  <si>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</si>
  <si>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</si>
  <si>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</si>
  <si>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</si>
  <si>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</si>
  <si>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</si>
  <si>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</si>
  <si>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</si>
  <si>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</si>
  <si>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</si>
  <si>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</si>
  <si>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</si>
  <si>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</si>
  <si>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</si>
  <si>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</si>
  <si>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</si>
  <si>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</si>
  <si>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</si>
  <si>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</si>
  <si>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</si>
  <si>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</si>
  <si>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</si>
  <si>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</si>
  <si>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</si>
  <si>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</si>
  <si>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</si>
  <si>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</si>
  <si>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</si>
  <si>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</si>
  <si>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</si>
  <si>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</si>
  <si>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</si>
  <si>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</si>
  <si>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</si>
  <si>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</si>
  <si>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</si>
  <si>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</si>
  <si>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</si>
  <si>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</si>
  <si>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</si>
  <si>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</si>
  <si>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</si>
  <si>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</si>
  <si>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</si>
  <si>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</si>
  <si>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</si>
  <si>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</si>
  <si>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</si>
  <si>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</si>
  <si>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</si>
  <si>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</si>
  <si>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</si>
  <si>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</si>
  <si>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</si>
  <si>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</si>
  <si>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</si>
  <si>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</si>
  <si>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</si>
  <si>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</si>
  <si>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</si>
  <si>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</si>
  <si>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</si>
  <si>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</si>
  <si>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</si>
  <si>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</si>
  <si>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</si>
  <si>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</si>
  <si>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</si>
  <si>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</si>
  <si>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</si>
  <si>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</si>
  <si>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</si>
  <si>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</si>
  <si>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</si>
  <si>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</si>
  <si>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</si>
  <si>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</si>
  <si>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</si>
  <si>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</si>
  <si>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</si>
  <si>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</si>
  <si>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</si>
  <si>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</si>
  <si>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</si>
  <si>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</si>
  <si>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</si>
  <si>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</si>
  <si>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</si>
  <si>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</si>
  <si>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</si>
  <si>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</si>
  <si>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</si>
  <si>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</si>
  <si>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</si>
  <si>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</si>
  <si>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</si>
  <si>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</si>
  <si>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</si>
  <si>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</si>
  <si>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</si>
  <si>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</si>
  <si>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</si>
  <si>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</si>
  <si>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</si>
  <si>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</si>
  <si>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</si>
  <si>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</si>
  <si>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</si>
  <si>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</si>
  <si>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</si>
  <si>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</si>
  <si>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</si>
  <si>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</si>
  <si>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</si>
  <si>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</si>
  <si>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</si>
  <si>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</si>
  <si>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</si>
  <si>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</si>
  <si>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</si>
  <si>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</si>
  <si>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</si>
  <si>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</si>
  <si>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</si>
  <si>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</si>
  <si>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</si>
  <si>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</si>
  <si>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</si>
  <si>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</si>
  <si>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</si>
  <si>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</si>
  <si>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</si>
  <si>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</si>
  <si>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</si>
  <si>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</si>
  <si>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</si>
  <si>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</si>
  <si>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</si>
  <si>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</si>
  <si>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</si>
  <si>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</si>
  <si>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</si>
  <si>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</si>
  <si>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</si>
  <si>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</si>
  <si>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</si>
  <si>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</si>
  <si>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</si>
  <si>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</si>
  <si>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</si>
  <si>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</si>
  <si>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</si>
  <si>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</si>
  <si>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</si>
  <si>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</si>
  <si>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</si>
  <si>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</si>
  <si>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</si>
  <si>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</si>
  <si>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</si>
  <si>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</si>
  <si>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</si>
  <si>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</si>
  <si>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</si>
  <si>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</si>
  <si>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</si>
  <si>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</si>
  <si>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</si>
  <si>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</si>
  <si>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</si>
  <si>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</si>
  <si>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</si>
  <si>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</si>
  <si>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</si>
  <si>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</si>
  <si>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</si>
  <si>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</si>
  <si>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</si>
  <si>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</si>
  <si>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</si>
  <si>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</si>
  <si>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</si>
  <si>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</si>
  <si>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</si>
  <si>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</si>
  <si>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</si>
  <si>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</si>
  <si>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</si>
  <si>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</si>
  <si>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</si>
  <si>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</si>
  <si>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</si>
  <si>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</si>
  <si>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</si>
  <si>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</si>
  <si>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</si>
  <si>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</si>
  <si>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</si>
  <si>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</si>
  <si>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</si>
  <si>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</si>
  <si>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</si>
  <si>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</si>
  <si>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</si>
  <si>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</si>
  <si>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</si>
  <si>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</si>
  <si>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</si>
  <si>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</si>
  <si>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</si>
  <si>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</si>
  <si>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</si>
  <si>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</si>
  <si>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</si>
  <si>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</si>
  <si>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</si>
  <si>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</si>
  <si>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</si>
  <si>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</si>
  <si>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</si>
  <si>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</si>
  <si>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</si>
  <si>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</si>
  <si>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</si>
  <si>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</si>
  <si>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</si>
  <si>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</si>
  <si>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</si>
  <si>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</si>
  <si>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</si>
  <si>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</si>
  <si>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</si>
  <si>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</si>
  <si>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</si>
  <si>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</si>
  <si>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</si>
  <si>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</si>
  <si>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</si>
  <si>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</si>
  <si>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</si>
  <si>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</si>
  <si>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</si>
  <si>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</si>
  <si>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</si>
  <si>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</si>
  <si>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</si>
  <si>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</si>
  <si>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</si>
  <si>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</si>
  <si>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</si>
  <si>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</si>
  <si>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</si>
  <si>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</si>
  <si>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</si>
  <si>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</si>
  <si>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</si>
  <si>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</si>
  <si>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</si>
  <si>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</si>
  <si>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</si>
  <si>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</si>
  <si>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</si>
  <si>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</si>
  <si>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</si>
  <si>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</si>
  <si>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</si>
  <si>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</si>
  <si>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</si>
  <si>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</si>
  <si>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</si>
  <si>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</si>
  <si>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</si>
  <si>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</si>
  <si>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</si>
  <si>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</si>
  <si>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</si>
  <si>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</si>
  <si>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</si>
  <si>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</si>
  <si>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</si>
  <si>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</si>
  <si>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</si>
  <si>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</si>
  <si>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</si>
  <si>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</si>
  <si>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</si>
  <si>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</si>
  <si>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</si>
  <si>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</si>
  <si>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</si>
  <si>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</si>
  <si>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</si>
  <si>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</si>
  <si>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</si>
  <si>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</si>
  <si>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</si>
  <si>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</si>
  <si>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</si>
  <si>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</si>
  <si>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</si>
  <si>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</si>
  <si>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</si>
  <si>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</si>
  <si>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</si>
  <si>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</si>
  <si>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</si>
  <si>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</si>
  <si>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</si>
  <si>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</si>
  <si>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</si>
  <si>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</si>
  <si>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</si>
  <si>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</si>
  <si>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</si>
  <si>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</si>
  <si>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</si>
  <si>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</si>
  <si>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</si>
  <si>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</si>
  <si>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</si>
  <si>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</si>
  <si>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</si>
  <si>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</si>
  <si>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</si>
  <si>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</si>
  <si>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</si>
  <si>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</si>
  <si>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</si>
  <si>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</si>
  <si>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</si>
  <si>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</si>
  <si>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</si>
  <si>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</si>
  <si>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</si>
  <si>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</si>
  <si>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</si>
  <si>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</si>
  <si>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</si>
  <si>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</si>
  <si>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</si>
  <si>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</si>
  <si>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</si>
  <si>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</si>
  <si>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</si>
  <si>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</si>
  <si>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</si>
  <si>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</si>
  <si>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</si>
  <si>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</si>
  <si>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</si>
  <si>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</si>
  <si>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</si>
  <si>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</si>
  <si>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</si>
  <si>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</si>
  <si>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</si>
  <si>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</si>
  <si>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</si>
  <si>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</si>
  <si>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</si>
  <si>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</si>
  <si>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</si>
  <si>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</si>
  <si>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</si>
  <si>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</si>
  <si>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</si>
  <si>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</si>
  <si>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</si>
  <si>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</si>
  <si>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</si>
  <si>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</si>
  <si>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</si>
  <si>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</si>
  <si>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</si>
  <si>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</si>
  <si>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</si>
  <si>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</si>
  <si>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</si>
  <si>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</si>
  <si>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</si>
  <si>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</si>
  <si>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</si>
  <si>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</si>
  <si>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</si>
  <si>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</si>
  <si>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</si>
  <si>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</si>
  <si>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</si>
  <si>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</si>
  <si>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</si>
  <si>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</si>
  <si>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</si>
  <si>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</si>
  <si>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</si>
  <si>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</si>
  <si>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</si>
  <si>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</si>
  <si>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</si>
  <si>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</si>
  <si>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</si>
  <si>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</si>
  <si>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</si>
  <si>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</si>
  <si>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</si>
  <si>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</si>
  <si>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</si>
  <si>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</si>
  <si>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</si>
  <si>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</si>
  <si>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</si>
  <si>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</si>
  <si>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</si>
  <si>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</si>
  <si>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</si>
  <si>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</si>
  <si>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</si>
  <si>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</si>
  <si>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</si>
  <si>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</si>
  <si>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</si>
  <si>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</si>
  <si>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</si>
  <si>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</si>
  <si>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</si>
  <si>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</si>
  <si>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</si>
  <si>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</si>
  <si>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</si>
  <si>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</si>
  <si>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</si>
  <si>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</si>
  <si>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</si>
  <si>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</si>
  <si>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</si>
  <si>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</si>
  <si>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</si>
  <si>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</si>
  <si>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</si>
  <si>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</si>
  <si>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</si>
  <si>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</si>
  <si>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</si>
  <si>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</si>
  <si>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</si>
  <si>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</si>
  <si>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</si>
  <si>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</si>
  <si>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</si>
  <si>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</si>
  <si>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</si>
  <si>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</si>
  <si>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</si>
  <si>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</si>
  <si>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</si>
  <si>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</si>
  <si>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</si>
  <si>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</si>
  <si>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</si>
  <si>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</si>
  <si>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</si>
  <si>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</si>
  <si>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</si>
  <si>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</si>
  <si>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</si>
  <si>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</si>
  <si>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</si>
  <si>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</si>
  <si>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</si>
  <si>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</si>
  <si>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</si>
  <si>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</si>
  <si>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</si>
  <si>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</si>
  <si>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</si>
  <si>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</si>
  <si>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</si>
  <si>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</si>
  <si>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</si>
  <si>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</si>
  <si>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</si>
  <si>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</si>
  <si>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</si>
  <si>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</si>
  <si>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</si>
  <si>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</si>
  <si>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</si>
  <si>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</si>
  <si>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</si>
  <si>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</si>
  <si>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</si>
  <si>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</si>
  <si>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</si>
  <si>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</si>
  <si>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</si>
  <si>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</si>
  <si>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</si>
  <si>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</si>
  <si>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</si>
  <si>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</si>
  <si>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</si>
  <si>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</si>
  <si>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</si>
  <si>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</si>
  <si>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</si>
  <si>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</si>
  <si>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</si>
  <si>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</si>
  <si>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</si>
  <si>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</si>
  <si>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</si>
  <si>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</si>
  <si>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</si>
  <si>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</si>
  <si>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</si>
  <si>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</si>
  <si>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</si>
  <si>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</si>
  <si>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</si>
  <si>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</si>
  <si>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</si>
  <si>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</si>
  <si>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</si>
  <si>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</si>
  <si>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</si>
  <si>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</si>
  <si>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</si>
  <si>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</si>
  <si>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</si>
  <si>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</si>
  <si>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</si>
  <si>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</si>
  <si>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</si>
  <si>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</si>
  <si>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</si>
  <si>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</si>
  <si>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</si>
  <si>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</si>
  <si>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</si>
  <si>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</si>
  <si>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</si>
  <si>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</si>
  <si>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</si>
  <si>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</si>
  <si>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</si>
  <si>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</si>
  <si>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</si>
  <si>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</si>
  <si>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</si>
  <si>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</si>
  <si>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</si>
  <si>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</si>
  <si>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</si>
  <si>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</si>
  <si>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</si>
  <si>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</si>
  <si>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</si>
  <si>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</si>
  <si>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</si>
  <si>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</si>
  <si>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</si>
  <si>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</si>
  <si>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</si>
  <si>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</si>
  <si>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</si>
  <si>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</si>
  <si>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</si>
  <si>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</si>
  <si>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</si>
  <si>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</si>
  <si>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</si>
  <si>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</si>
  <si>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</si>
  <si>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</si>
  <si>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</si>
  <si>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</si>
  <si>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</si>
  <si>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</si>
  <si>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</si>
  <si>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</si>
  <si>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</si>
  <si>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</si>
  <si>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</si>
  <si>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</si>
  <si>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</si>
  <si>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</si>
  <si>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</si>
  <si>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</si>
  <si>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</si>
  <si>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</si>
  <si>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</si>
  <si>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</si>
  <si>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</si>
  <si>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</si>
  <si>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</si>
  <si>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</si>
  <si>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</si>
  <si>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</si>
  <si>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</si>
  <si>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</si>
  <si>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</si>
  <si>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</si>
  <si>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</si>
  <si>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</si>
  <si>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</si>
  <si>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</si>
  <si>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</si>
  <si>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</si>
  <si>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</si>
  <si>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</si>
  <si>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</si>
  <si>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</si>
  <si>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</si>
  <si>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</si>
  <si>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</si>
  <si>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</si>
  <si>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</si>
  <si>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</si>
  <si>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</si>
  <si>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</si>
  <si>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</si>
  <si>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</si>
  <si>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</si>
  <si>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</si>
  <si>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</si>
  <si>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</si>
  <si>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</si>
  <si>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</si>
  <si>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</si>
  <si>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</si>
  <si>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</si>
  <si>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</si>
  <si>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</si>
  <si>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</si>
  <si>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</si>
  <si>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</si>
  <si>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</si>
  <si>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</si>
  <si>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</si>
  <si>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</si>
  <si>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</si>
  <si>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</si>
  <si>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</si>
  <si>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</si>
  <si>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</si>
  <si>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</si>
  <si>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</si>
  <si>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</si>
  <si>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</si>
  <si>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</si>
  <si>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</si>
  <si>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</si>
  <si>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</si>
  <si>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</si>
  <si>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</si>
  <si>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</si>
  <si>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</si>
  <si>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</si>
  <si>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</si>
  <si>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</si>
  <si>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</si>
  <si>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</si>
  <si>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</si>
  <si>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</si>
  <si>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</si>
  <si>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</si>
  <si>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</si>
  <si>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</si>
  <si>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</si>
  <si>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</si>
  <si>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</si>
  <si>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</si>
  <si>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</si>
  <si>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</si>
  <si>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</si>
  <si>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</si>
  <si>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</si>
  <si>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</si>
  <si>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</si>
  <si>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</si>
  <si>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</si>
  <si>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</si>
  <si>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</si>
  <si>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</si>
  <si>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</si>
  <si>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</si>
  <si>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</si>
  <si>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</si>
  <si>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</si>
  <si>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</si>
  <si>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</si>
  <si>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</si>
  <si>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</si>
  <si>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</si>
  <si>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</si>
  <si>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</si>
  <si>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</si>
  <si>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</si>
  <si>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</si>
  <si>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</si>
  <si>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</si>
  <si>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</si>
  <si>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</si>
  <si>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</si>
  <si>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</si>
  <si>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</si>
  <si>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</si>
  <si>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</si>
  <si>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</si>
  <si>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</si>
  <si>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</si>
  <si>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</si>
  <si>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</si>
  <si>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</si>
  <si>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</si>
  <si>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</si>
  <si>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</si>
  <si>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</si>
  <si>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</si>
  <si>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</si>
  <si>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</si>
  <si>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</si>
  <si>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</si>
  <si>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</si>
  <si>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</si>
  <si>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</si>
  <si>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</si>
  <si>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</si>
  <si>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</si>
  <si>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</si>
  <si>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</si>
  <si>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</si>
  <si>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</si>
  <si>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</si>
  <si>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</si>
  <si>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</si>
  <si>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</si>
  <si>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</si>
  <si>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</si>
  <si>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</si>
  <si>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</si>
  <si>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</si>
  <si>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</si>
  <si>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</si>
  <si>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</si>
  <si>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</si>
  <si>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</si>
  <si>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</si>
  <si>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</si>
  <si>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</si>
  <si>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</si>
  <si>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</si>
  <si>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</si>
  <si>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</si>
  <si>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</si>
  <si>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</si>
  <si>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</si>
  <si>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</si>
  <si>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</si>
  <si>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</si>
  <si>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</si>
  <si>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</si>
  <si>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</si>
  <si>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</si>
  <si>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</si>
  <si>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</si>
  <si>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</si>
  <si>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</si>
  <si>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</si>
  <si>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</si>
  <si>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</si>
  <si>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</si>
  <si>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</si>
  <si>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</si>
  <si>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</si>
  <si>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</si>
  <si>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</si>
  <si>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</si>
  <si>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</si>
  <si>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</si>
  <si>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</si>
  <si>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</si>
  <si>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</si>
  <si>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</si>
  <si>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</si>
  <si>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</si>
  <si>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</si>
  <si>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</si>
  <si>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</si>
  <si>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</si>
  <si>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</si>
  <si>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</si>
  <si>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</si>
  <si>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</si>
  <si>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</si>
  <si>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</si>
  <si>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</si>
  <si>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</si>
  <si>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</si>
  <si>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</si>
  <si>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</si>
  <si>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</si>
  <si>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</si>
  <si>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</si>
  <si>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</si>
  <si>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</si>
  <si>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</si>
  <si>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</si>
  <si>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</si>
  <si>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</si>
  <si>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</si>
  <si>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</si>
  <si>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</si>
  <si>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</si>
  <si>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</si>
  <si>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</si>
  <si>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</si>
  <si>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</si>
  <si>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</si>
  <si>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</si>
  <si>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</si>
  <si>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</si>
  <si>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</si>
  <si>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</si>
  <si>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</si>
  <si>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</si>
  <si>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</si>
  <si>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</si>
  <si>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</si>
  <si>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</si>
  <si>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</si>
  <si>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</si>
  <si>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</si>
  <si>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</si>
  <si>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</si>
  <si>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</si>
  <si>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</si>
  <si>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</si>
  <si>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</si>
  <si>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</si>
  <si>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</si>
  <si>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</si>
  <si>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</si>
  <si>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</si>
  <si>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</si>
  <si>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</si>
  <si>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</si>
  <si>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</si>
  <si>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</si>
  <si>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</si>
  <si>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</si>
  <si>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</si>
  <si>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</si>
  <si>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</si>
  <si>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</si>
  <si>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</si>
  <si>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</si>
  <si>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</si>
  <si>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</si>
  <si>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</si>
  <si>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</si>
  <si>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</si>
  <si>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</si>
  <si>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</si>
  <si>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</si>
  <si>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</si>
  <si>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</si>
  <si>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</si>
  <si>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</si>
  <si>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</si>
  <si>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</si>
  <si>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</si>
  <si>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</si>
  <si>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</si>
  <si>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</si>
  <si>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</si>
  <si>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</si>
  <si>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</si>
  <si>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</si>
  <si>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</si>
  <si>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</si>
  <si>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</si>
  <si>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</si>
  <si>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</si>
  <si>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</si>
  <si>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</si>
  <si>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</si>
  <si>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</si>
  <si>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</si>
  <si>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</si>
  <si>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</si>
  <si>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</si>
  <si>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</si>
  <si>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</si>
  <si>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</si>
  <si>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</si>
  <si>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</si>
  <si>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</si>
  <si>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</si>
  <si>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</si>
  <si>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</si>
  <si>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</si>
  <si>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</si>
  <si>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</si>
  <si>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</si>
  <si>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</si>
  <si>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</si>
  <si>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</si>
  <si>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</si>
  <si>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</si>
  <si>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</si>
  <si>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</si>
  <si>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</si>
  <si>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</si>
  <si>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</si>
  <si>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</si>
  <si>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</si>
  <si>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</si>
  <si>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</si>
  <si>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</si>
  <si>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</si>
  <si>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</si>
  <si>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</si>
  <si>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</si>
  <si>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</si>
  <si>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</si>
  <si>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</si>
  <si>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</si>
  <si>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</si>
  <si>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</si>
  <si>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</si>
  <si>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</si>
  <si>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</si>
  <si>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</si>
  <si>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</si>
  <si>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</si>
  <si>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</si>
  <si>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</si>
  <si>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</si>
  <si>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</si>
  <si>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</si>
  <si>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</si>
  <si>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</si>
  <si>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</si>
  <si>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</si>
  <si>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</si>
  <si>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</si>
  <si>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</si>
  <si>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</si>
  <si>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</si>
  <si>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</si>
  <si>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</si>
  <si>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</si>
  <si>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</si>
  <si>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</si>
  <si>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</si>
  <si>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</si>
  <si>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</si>
  <si>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</si>
  <si>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</si>
  <si>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</si>
  <si>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</si>
  <si>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</si>
  <si>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</si>
  <si>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</si>
  <si>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</si>
  <si>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</si>
  <si>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</si>
  <si>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</si>
  <si>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</si>
  <si>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</si>
  <si>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</si>
  <si>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</si>
  <si>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</si>
  <si>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</si>
  <si>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</si>
  <si>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</si>
  <si>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</si>
  <si>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</si>
  <si>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</si>
  <si>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</si>
  <si>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</si>
  <si>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</si>
  <si>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</si>
  <si>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</si>
  <si>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</si>
  <si>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</si>
  <si>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</si>
  <si>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</si>
  <si>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</si>
  <si>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</si>
  <si>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</si>
  <si>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</si>
  <si>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</si>
  <si>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</si>
  <si>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</si>
  <si>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</si>
  <si>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</si>
  <si>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</si>
  <si>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</si>
  <si>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</si>
  <si>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</si>
  <si>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</si>
  <si>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</si>
  <si>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</si>
  <si>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</si>
  <si>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</si>
  <si>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</si>
  <si>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</si>
  <si>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</si>
  <si>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</si>
  <si>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</si>
  <si>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</si>
  <si>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</si>
  <si>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</si>
  <si>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</si>
  <si>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</si>
  <si>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</si>
  <si>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</si>
  <si>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</si>
  <si>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</si>
  <si>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</si>
  <si>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</si>
  <si>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</si>
  <si>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</si>
  <si>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</si>
  <si>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</si>
  <si>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</si>
  <si>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</si>
  <si>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</si>
  <si>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</si>
  <si>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</si>
  <si>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</si>
  <si>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</si>
  <si>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</si>
  <si>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</si>
  <si>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</si>
  <si>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</si>
  <si>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</si>
  <si>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</si>
  <si>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</si>
  <si>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</si>
  <si>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</si>
  <si>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</si>
  <si>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</si>
  <si>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</si>
  <si>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</si>
  <si>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</si>
  <si>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</si>
  <si>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</si>
  <si>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</si>
  <si>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</si>
  <si>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</si>
  <si>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</si>
  <si>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</si>
  <si>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</si>
  <si>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</si>
  <si>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</si>
  <si>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</si>
  <si>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</si>
  <si>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</si>
  <si>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</si>
  <si>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</si>
  <si>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</si>
  <si>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</si>
  <si>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</si>
  <si>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</si>
  <si>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</si>
  <si>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</si>
  <si>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</si>
  <si>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</si>
  <si>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</si>
  <si>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</si>
  <si>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</si>
  <si>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</si>
  <si>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</si>
  <si>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</si>
  <si>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</si>
  <si>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</si>
  <si>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</si>
  <si>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</si>
  <si>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</si>
  <si>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</si>
  <si>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</si>
  <si>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</si>
  <si>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</si>
  <si>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</si>
  <si>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</si>
  <si>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</si>
  <si>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</si>
  <si>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</si>
  <si>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</si>
  <si>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</si>
  <si>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</si>
  <si>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</si>
  <si>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</si>
  <si>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</si>
  <si>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</si>
  <si>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</si>
  <si>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</si>
  <si>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</si>
  <si>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</si>
  <si>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</si>
  <si>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</si>
  <si>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</si>
  <si>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</si>
  <si>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</si>
  <si>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</si>
  <si>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</si>
  <si>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</si>
  <si>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</si>
  <si>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</si>
  <si>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</si>
  <si>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</si>
  <si>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</si>
  <si>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</si>
  <si>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</si>
  <si>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</si>
  <si>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</si>
  <si>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</si>
  <si>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</si>
  <si>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</si>
  <si>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</si>
  <si>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</si>
  <si>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</si>
  <si>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</si>
  <si>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</si>
  <si>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</si>
  <si>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</si>
  <si>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</si>
  <si>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</si>
  <si>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</si>
  <si>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</si>
  <si>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</si>
  <si>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</si>
  <si>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</si>
  <si>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</si>
  <si>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</si>
  <si>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</si>
  <si>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</si>
  <si>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</si>
  <si>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</si>
  <si>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</si>
  <si>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</si>
  <si>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</si>
  <si>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</si>
  <si>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</si>
  <si>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</si>
  <si>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</si>
  <si>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</si>
  <si>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</si>
  <si>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</si>
  <si>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</si>
  <si>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</si>
  <si>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</si>
  <si>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</si>
  <si>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</si>
  <si>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</si>
  <si>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</si>
  <si>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</si>
  <si>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</si>
  <si>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</si>
  <si>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</si>
  <si>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</si>
  <si>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</si>
  <si>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</si>
  <si>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</si>
  <si>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</si>
  <si>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</si>
  <si>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</si>
  <si>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</si>
  <si>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</si>
  <si>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</si>
  <si>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</si>
  <si>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</si>
  <si>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</si>
  <si>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</si>
  <si>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</si>
  <si>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</si>
  <si>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</si>
  <si>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</si>
  <si>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</si>
  <si>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</si>
  <si>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</si>
  <si>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</si>
  <si>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</si>
  <si>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</si>
  <si>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</si>
  <si>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</si>
  <si>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</si>
  <si>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</si>
  <si>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</si>
  <si>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</si>
  <si>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</si>
  <si>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</si>
  <si>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</si>
  <si>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</si>
  <si>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</si>
  <si>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</si>
  <si>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</si>
  <si>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</si>
  <si>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</si>
  <si>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</si>
  <si>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</si>
  <si>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</si>
  <si>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</si>
  <si>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</si>
  <si>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</si>
  <si>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</si>
  <si>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</si>
  <si>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</si>
  <si>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</si>
  <si>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</si>
  <si>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</si>
  <si>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</si>
  <si>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</si>
  <si>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</si>
  <si>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</si>
  <si>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</si>
  <si>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</si>
  <si>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</si>
  <si>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</si>
  <si>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</si>
  <si>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</si>
  <si>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</si>
  <si>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</si>
  <si>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</si>
  <si>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</si>
  <si>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</si>
  <si>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</si>
  <si>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</si>
  <si>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</si>
  <si>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</si>
  <si>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</si>
  <si>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</si>
  <si>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</si>
  <si>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</si>
  <si>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</si>
  <si>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</si>
  <si>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</si>
  <si>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</si>
  <si>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</si>
  <si>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</si>
  <si>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</si>
  <si>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</si>
  <si>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</si>
  <si>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</si>
  <si>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</si>
  <si>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</si>
  <si>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</si>
  <si>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</si>
  <si>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</si>
  <si>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</si>
  <si>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</si>
  <si>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</si>
  <si>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</si>
  <si>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</si>
  <si>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</si>
  <si>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</si>
  <si>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</si>
  <si>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</si>
  <si>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</si>
  <si>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</si>
  <si>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</si>
  <si>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</si>
  <si>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</si>
  <si>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</si>
  <si>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</si>
  <si>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</si>
  <si>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</si>
  <si>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</si>
  <si>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</si>
  <si>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</si>
  <si>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</si>
  <si>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</si>
  <si>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</si>
  <si>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</si>
  <si>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</si>
  <si>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</si>
  <si>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</si>
  <si>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</si>
  <si>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</si>
  <si>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</si>
  <si>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</si>
  <si>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</si>
  <si>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</si>
  <si>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</si>
  <si>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</si>
  <si>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</si>
  <si>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</si>
  <si>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</si>
  <si>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</si>
  <si>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</si>
  <si>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</si>
  <si>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</si>
  <si>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</si>
  <si>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</si>
  <si>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</si>
  <si>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</si>
  <si>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</si>
  <si>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</si>
  <si>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</si>
  <si>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</si>
  <si>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</si>
  <si>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</si>
  <si>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</si>
  <si>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</si>
  <si>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</si>
  <si>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</si>
  <si>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</si>
  <si>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</si>
  <si>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</si>
  <si>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</si>
  <si>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</si>
  <si>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</si>
  <si>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</si>
  <si>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</si>
  <si>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</si>
  <si>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</si>
  <si>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</si>
  <si>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</si>
  <si>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</si>
  <si>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</si>
  <si>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</si>
  <si>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</si>
  <si>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</si>
  <si>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</si>
  <si>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</si>
  <si>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</si>
  <si>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</si>
  <si>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</si>
  <si>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</si>
  <si>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</si>
  <si>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</si>
  <si>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</si>
  <si>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</si>
  <si>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</si>
  <si>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</si>
  <si>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</si>
  <si>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</si>
  <si>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</si>
  <si>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</si>
  <si>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</si>
  <si>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</si>
  <si>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</si>
  <si>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</si>
  <si>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</si>
  <si>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</si>
  <si>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</si>
  <si>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</si>
  <si>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</si>
  <si>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</si>
  <si>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</si>
  <si>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</si>
  <si>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</si>
  <si>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</si>
  <si>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</si>
  <si>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</si>
  <si>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</si>
  <si>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</si>
  <si>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</si>
  <si>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</si>
  <si>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</si>
  <si>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</si>
  <si>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</si>
  <si>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</si>
  <si>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</si>
  <si>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</si>
  <si>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</si>
  <si>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</si>
  <si>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</si>
  <si>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</si>
  <si>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</si>
  <si>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</si>
  <si>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</si>
  <si>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</si>
  <si>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</si>
  <si>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</si>
  <si>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</si>
  <si>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</si>
  <si>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</si>
  <si>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</si>
  <si>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</si>
  <si>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</si>
  <si>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</si>
  <si>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</si>
  <si>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</si>
  <si>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</si>
  <si>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</si>
  <si>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</si>
  <si>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</si>
  <si>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</si>
  <si>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</si>
  <si>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</si>
  <si>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</si>
  <si>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</si>
  <si>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</si>
  <si>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</si>
  <si>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</si>
  <si>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</si>
  <si>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</si>
  <si>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</si>
  <si>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</si>
  <si>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</si>
  <si>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</si>
  <si>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</si>
  <si>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</si>
  <si>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</si>
  <si>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</si>
  <si>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</si>
  <si>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</si>
  <si>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</si>
  <si>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</si>
  <si>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</si>
  <si>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</si>
  <si>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</si>
  <si>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</si>
  <si>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</si>
  <si>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</si>
  <si>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</si>
  <si>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</si>
  <si>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</si>
  <si>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</si>
  <si>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</si>
  <si>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</si>
  <si>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</si>
  <si>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</si>
  <si>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</si>
  <si>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</si>
  <si>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</si>
  <si>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</si>
  <si>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</si>
  <si>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</si>
  <si>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</si>
  <si>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</si>
  <si>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</si>
  <si>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</si>
  <si>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</si>
  <si>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</si>
  <si>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</si>
  <si>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</si>
  <si>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</si>
  <si>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</si>
  <si>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</si>
  <si>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</si>
  <si>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</si>
  <si>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</si>
  <si>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</si>
  <si>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</si>
  <si>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</si>
  <si>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</si>
  <si>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</si>
  <si>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</si>
  <si>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</si>
  <si>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</si>
  <si>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</si>
  <si>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</si>
  <si>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</si>
  <si>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</si>
  <si>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</si>
  <si>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</si>
  <si>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</si>
  <si>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</si>
  <si>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</si>
  <si>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</si>
  <si>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</si>
  <si>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</si>
  <si>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</si>
  <si>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</si>
  <si>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</si>
  <si>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</si>
  <si>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</si>
  <si>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</si>
  <si>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</si>
  <si>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</si>
  <si>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</si>
  <si>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</si>
  <si>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</si>
  <si>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</si>
  <si>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</si>
  <si>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</si>
  <si>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</si>
  <si>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</si>
  <si>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</si>
  <si>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</si>
  <si>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</si>
  <si>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</si>
  <si>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</si>
  <si>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</si>
  <si>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</si>
  <si>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</si>
  <si>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</si>
  <si>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</si>
  <si>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</si>
  <si>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</si>
  <si>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</si>
  <si>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</si>
  <si>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</si>
  <si>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</si>
  <si>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</si>
  <si>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</si>
  <si>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</si>
  <si>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</si>
  <si>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</si>
  <si>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</si>
  <si>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</si>
  <si>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</si>
  <si>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</si>
  <si>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</si>
  <si>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</si>
  <si>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</si>
  <si>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</si>
  <si>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</si>
  <si>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</si>
  <si>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</si>
  <si>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</si>
  <si>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</si>
  <si>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</si>
  <si>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</si>
  <si>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</si>
  <si>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</si>
  <si>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</si>
  <si>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</si>
  <si>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</si>
  <si>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</si>
  <si>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</si>
  <si>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</si>
  <si>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</si>
  <si>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</si>
  <si>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</si>
  <si>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</si>
  <si>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</si>
  <si>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</si>
  <si>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</si>
  <si>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</si>
  <si>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</si>
  <si>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</si>
  <si>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</si>
  <si>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</si>
  <si>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</si>
  <si>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</si>
  <si>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</si>
  <si>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</si>
  <si>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</si>
  <si>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</si>
  <si>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</si>
  <si>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</si>
  <si>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</si>
  <si>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</si>
  <si>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</si>
  <si>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</si>
  <si>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</si>
  <si>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</si>
  <si>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</si>
  <si>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</si>
  <si>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</si>
  <si>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</si>
  <si>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</si>
  <si>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</si>
  <si>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</si>
  <si>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</si>
  <si>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</si>
  <si>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</si>
  <si>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</si>
  <si>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</si>
  <si>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</si>
  <si>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</si>
  <si>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</si>
  <si>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</si>
  <si>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</si>
  <si>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</si>
  <si>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</si>
  <si>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</si>
  <si>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</si>
  <si>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</si>
  <si>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</si>
  <si>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</si>
  <si>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</si>
  <si>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</si>
  <si>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</si>
  <si>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</si>
  <si>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</si>
  <si>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</si>
  <si>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</si>
  <si>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</si>
  <si>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</si>
  <si>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</si>
  <si>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</si>
  <si>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</si>
  <si>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</si>
  <si>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</si>
  <si>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</si>
  <si>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</si>
  <si>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</si>
  <si>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</si>
  <si>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</si>
  <si>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</si>
  <si>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</si>
  <si>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</si>
  <si>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</si>
  <si>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</si>
  <si>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</si>
  <si>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</si>
  <si>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</si>
  <si>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</si>
  <si>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</si>
  <si>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</si>
  <si>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</si>
  <si>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</si>
  <si>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</si>
  <si>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</si>
  <si>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</si>
  <si>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</si>
  <si>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</si>
  <si>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</si>
  <si>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</si>
  <si>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</si>
  <si>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</si>
  <si>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</si>
  <si>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</si>
  <si>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</si>
  <si>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</si>
  <si>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</si>
  <si>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</si>
  <si>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</si>
  <si>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</si>
  <si>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</si>
  <si>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</si>
  <si>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</si>
  <si>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</si>
  <si>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</si>
  <si>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</si>
  <si>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</si>
  <si>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</si>
  <si>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</si>
  <si>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</si>
  <si>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</si>
  <si>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</si>
  <si>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</si>
  <si>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</si>
  <si>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</si>
  <si>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</si>
  <si>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</si>
  <si>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</si>
  <si>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</si>
  <si>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</si>
  <si>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</si>
  <si>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</si>
  <si>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</si>
  <si>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</si>
  <si>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</si>
  <si>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</si>
  <si>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</si>
  <si>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</si>
  <si>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</si>
  <si>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</si>
  <si>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</si>
  <si>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</si>
  <si>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</si>
  <si>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</si>
  <si>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</si>
  <si>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</si>
  <si>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</si>
  <si>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</si>
  <si>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</si>
  <si>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</si>
  <si>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</si>
  <si>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</si>
  <si>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</si>
  <si>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</si>
  <si>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</si>
  <si>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</si>
  <si>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</si>
  <si>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</si>
  <si>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</si>
  <si>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</si>
  <si>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</si>
  <si>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</si>
  <si>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</si>
  <si>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</si>
  <si>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</si>
  <si>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</si>
  <si>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</si>
  <si>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</si>
  <si>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</si>
  <si>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</si>
  <si>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</si>
  <si>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</si>
  <si>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</si>
  <si>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</si>
  <si>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</si>
  <si>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</si>
  <si>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</si>
  <si>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</si>
  <si>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</si>
  <si>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</si>
  <si>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</si>
  <si>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</si>
  <si>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</si>
  <si>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</si>
  <si>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</si>
  <si>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</si>
  <si>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</si>
  <si>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</si>
  <si>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</si>
  <si>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</si>
  <si>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</si>
  <si>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</si>
  <si>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</si>
  <si>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</si>
  <si>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</si>
  <si>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</si>
  <si>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</si>
  <si>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</si>
  <si>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</si>
  <si>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</si>
  <si>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</si>
  <si>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</si>
  <si>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</si>
  <si>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</si>
  <si>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</si>
  <si>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</si>
  <si>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</si>
  <si>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</si>
  <si>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</si>
  <si>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</si>
  <si>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</si>
  <si>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</si>
  <si>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</si>
  <si>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</si>
  <si>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</si>
  <si>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</si>
  <si>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</si>
  <si>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</si>
  <si>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</si>
  <si>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</si>
  <si>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</si>
  <si>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</si>
  <si>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</si>
  <si>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</si>
  <si>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</si>
  <si>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</si>
  <si>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</si>
  <si>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</si>
  <si>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</si>
  <si>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</si>
  <si>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</si>
  <si>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</si>
  <si>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</si>
  <si>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</si>
  <si>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</si>
  <si>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</si>
  <si>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</si>
  <si>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</si>
  <si>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</si>
  <si>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</si>
  <si>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</si>
  <si>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</si>
  <si>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</si>
  <si>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</si>
  <si>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</si>
  <si>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</si>
  <si>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</si>
  <si>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</si>
  <si>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</si>
  <si>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</si>
  <si>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</si>
  <si>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</si>
  <si>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</si>
  <si>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</si>
  <si>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</si>
  <si>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</si>
  <si>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</si>
  <si>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</si>
  <si>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</si>
  <si>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</si>
  <si>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</si>
  <si>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</si>
  <si>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</si>
  <si>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</si>
  <si>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</si>
  <si>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</si>
  <si>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</si>
  <si>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</si>
  <si>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</si>
  <si>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</si>
  <si>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</si>
  <si>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</si>
  <si>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</si>
  <si>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</si>
  <si>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</si>
  <si>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</si>
  <si>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</si>
  <si>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</si>
  <si>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</si>
  <si>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</si>
  <si>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</si>
  <si>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</si>
  <si>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</si>
  <si>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</si>
  <si>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</si>
  <si>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</si>
  <si>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</si>
  <si>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</si>
  <si>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</si>
  <si>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</si>
  <si>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</si>
  <si>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</si>
  <si>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</si>
  <si>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</si>
  <si>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</si>
  <si>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</si>
  <si>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</si>
  <si>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</si>
  <si>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</si>
  <si>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</si>
  <si>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</si>
  <si>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</si>
  <si>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</si>
  <si>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</si>
  <si>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</si>
  <si>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</si>
  <si>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</si>
  <si>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</si>
  <si>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</si>
  <si>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</si>
  <si>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</si>
  <si>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</si>
  <si>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</si>
  <si>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</si>
  <si>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</si>
  <si>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</si>
  <si>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</si>
  <si>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</si>
  <si>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</si>
  <si>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</si>
  <si>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</si>
  <si>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</si>
  <si>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</si>
  <si>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</si>
  <si>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</si>
  <si>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</si>
  <si>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</si>
  <si>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</si>
  <si>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</si>
  <si>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</si>
  <si>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</si>
  <si>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</si>
  <si>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</si>
  <si>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</si>
  <si>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</si>
  <si>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</si>
  <si>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</si>
  <si>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</si>
  <si>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</si>
  <si>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</si>
  <si>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</si>
  <si>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</si>
  <si>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</si>
  <si>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</si>
  <si>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</si>
  <si>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</si>
  <si>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</si>
  <si>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</si>
  <si>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</si>
  <si>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</si>
  <si>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</si>
  <si>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</si>
  <si>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</si>
  <si>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</si>
  <si>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</si>
  <si>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</si>
  <si>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</si>
  <si>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</si>
  <si>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</si>
  <si>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</si>
  <si>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</si>
  <si>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</si>
  <si>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</si>
  <si>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</si>
  <si>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</si>
  <si>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</si>
  <si>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</si>
  <si>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</si>
  <si>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</si>
  <si>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</si>
  <si>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</si>
  <si>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</si>
  <si>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</si>
  <si>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</si>
  <si>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</si>
  <si>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</si>
  <si>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</si>
  <si>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</si>
  <si>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</si>
  <si>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</si>
  <si>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</si>
  <si>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</si>
  <si>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</si>
  <si>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</si>
  <si>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</si>
  <si>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</si>
  <si>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</si>
  <si>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</si>
  <si>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</si>
  <si>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</si>
  <si>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</si>
  <si>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</si>
  <si>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</si>
  <si>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</si>
  <si>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</si>
  <si>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</si>
  <si>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</si>
  <si>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</si>
  <si>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</si>
  <si>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</si>
  <si>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</si>
  <si>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</si>
  <si>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</si>
  <si>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</si>
  <si>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</si>
  <si>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</si>
  <si>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</si>
  <si>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</si>
  <si>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</si>
  <si>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</si>
  <si>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</si>
  <si>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</si>
  <si>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</si>
  <si>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</si>
  <si>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</si>
  <si>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</si>
  <si>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</si>
  <si>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</si>
  <si>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</si>
  <si>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</si>
  <si>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</si>
  <si>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</si>
  <si>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</si>
  <si>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</si>
  <si>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</si>
  <si>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</si>
  <si>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</si>
  <si>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</si>
  <si>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</si>
  <si>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</si>
  <si>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</si>
  <si>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</si>
  <si>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</si>
  <si>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</si>
  <si>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</si>
  <si>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</si>
  <si>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</si>
  <si>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</si>
  <si>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</si>
  <si>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</si>
  <si>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</si>
  <si>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</si>
  <si>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</si>
  <si>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</si>
  <si>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</si>
  <si>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</si>
  <si>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</si>
  <si>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</si>
  <si>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</si>
  <si>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</si>
  <si>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</si>
  <si>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</si>
  <si>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</si>
  <si>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</si>
  <si>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</si>
  <si>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</si>
  <si>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</si>
  <si>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</si>
  <si>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</si>
  <si>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</si>
  <si>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</si>
  <si>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</si>
  <si>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</si>
  <si>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</si>
  <si>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</si>
  <si>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</si>
  <si>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</si>
  <si>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</si>
  <si>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</si>
  <si>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</si>
  <si>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</si>
  <si>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</si>
  <si>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</si>
  <si>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</si>
  <si>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</si>
  <si>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</si>
  <si>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</si>
  <si>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</si>
  <si>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</si>
  <si>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</si>
  <si>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</si>
  <si>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</si>
  <si>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</si>
  <si>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</si>
  <si>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</si>
  <si>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</si>
  <si>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</si>
  <si>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</si>
  <si>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</si>
  <si>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</si>
  <si>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</si>
  <si>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</si>
  <si>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</si>
  <si>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</si>
  <si>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</si>
  <si>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</si>
  <si>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</si>
  <si>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</si>
  <si>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</si>
  <si>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</si>
  <si>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</si>
  <si>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</si>
  <si>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</si>
  <si>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</si>
  <si>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</si>
  <si>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</si>
  <si>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</si>
  <si>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</si>
  <si>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</si>
  <si>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</si>
  <si>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</si>
  <si>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</si>
  <si>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</si>
  <si>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</si>
  <si>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</si>
  <si>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</si>
  <si>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</si>
  <si>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</si>
  <si>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</si>
  <si>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</si>
  <si>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</si>
  <si>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</si>
  <si>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</si>
  <si>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</si>
  <si>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</si>
  <si>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</si>
  <si>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</si>
  <si>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</si>
  <si>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</si>
  <si>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</si>
  <si>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</si>
  <si>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</si>
  <si>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</si>
  <si>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</si>
  <si>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</si>
  <si>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</si>
  <si>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</si>
  <si>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</si>
  <si>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</si>
  <si>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</si>
  <si>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</si>
  <si>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</si>
  <si>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</si>
  <si>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</si>
  <si>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</si>
  <si>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</si>
  <si>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</si>
  <si>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</si>
  <si>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</si>
  <si>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</si>
  <si>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</si>
  <si>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</si>
  <si>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</si>
  <si>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</si>
  <si>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</si>
  <si>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</si>
  <si>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</si>
  <si>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</si>
  <si>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</si>
  <si>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</si>
  <si>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</si>
  <si>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</si>
  <si>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</si>
  <si>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</si>
  <si>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</si>
  <si>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</si>
  <si>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</si>
  <si>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</si>
  <si>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</si>
  <si>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</si>
  <si>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</si>
  <si>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</si>
  <si>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</si>
  <si>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</si>
  <si>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</si>
  <si>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</si>
  <si>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</si>
  <si>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</si>
  <si>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</si>
  <si>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</si>
  <si>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</si>
  <si>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</si>
  <si>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</si>
  <si>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</si>
  <si>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</si>
  <si>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</si>
  <si>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</si>
  <si>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</si>
  <si>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</si>
  <si>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</si>
  <si>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</si>
  <si>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</si>
  <si>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</si>
  <si>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</si>
  <si>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</si>
  <si>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</si>
  <si>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</si>
  <si>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</si>
  <si>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</si>
  <si>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</si>
  <si>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</si>
  <si>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</si>
  <si>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</si>
  <si>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</si>
  <si>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</si>
  <si>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</si>
  <si>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</si>
  <si>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</si>
  <si>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</si>
  <si>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</si>
  <si>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</si>
  <si>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</si>
  <si>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</si>
  <si>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</si>
  <si>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</si>
  <si>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</si>
  <si>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</si>
  <si>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</si>
  <si>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</si>
  <si>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</si>
  <si>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</si>
  <si>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</si>
  <si>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</si>
  <si>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</si>
  <si>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</si>
  <si>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</si>
  <si>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</si>
  <si>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</si>
  <si>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</si>
  <si>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</si>
  <si>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</si>
  <si>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</si>
  <si>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</si>
  <si>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</si>
  <si>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</si>
  <si>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</si>
  <si>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</si>
  <si>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</si>
  <si>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</si>
  <si>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</si>
  <si>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</si>
  <si>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</si>
  <si>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</si>
  <si>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</si>
  <si>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</si>
  <si>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</si>
  <si>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</si>
  <si>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</si>
  <si>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</si>
  <si>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</si>
  <si>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</si>
  <si>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</si>
  <si>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</si>
  <si>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</si>
  <si>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</si>
  <si>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</si>
  <si>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</si>
  <si>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</si>
  <si>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</si>
  <si>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</si>
  <si>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</si>
  <si>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</si>
  <si>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</si>
  <si>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</si>
  <si>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</si>
  <si>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</si>
  <si>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</si>
  <si>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</si>
  <si>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</si>
  <si>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</si>
  <si>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</si>
  <si>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</si>
  <si>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</si>
  <si>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</si>
  <si>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</si>
  <si>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</si>
  <si>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</si>
  <si>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</si>
  <si>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</si>
  <si>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</si>
  <si>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</si>
  <si>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</si>
  <si>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</si>
  <si>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</si>
  <si>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</si>
  <si>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</si>
  <si>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</si>
  <si>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</si>
  <si>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</si>
  <si>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</si>
  <si>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</si>
  <si>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</si>
  <si>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</si>
  <si>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</si>
  <si>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</si>
  <si>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</si>
  <si>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</si>
  <si>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</si>
  <si>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</si>
  <si>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</si>
  <si>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</si>
  <si>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</si>
  <si>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</si>
  <si>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</si>
  <si>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</si>
  <si>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</si>
  <si>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</si>
  <si>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</si>
  <si>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</si>
  <si>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</si>
  <si>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</si>
  <si>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</si>
  <si>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</si>
  <si>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</si>
  <si>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</si>
  <si>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</si>
  <si>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</si>
  <si>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</si>
  <si>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</si>
  <si>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</si>
  <si>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</si>
  <si>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</si>
  <si>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</si>
  <si>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</si>
  <si>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</si>
  <si>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</si>
  <si>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</si>
  <si>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</si>
  <si>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</si>
  <si>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</si>
  <si>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</si>
  <si>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</si>
  <si>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</si>
  <si>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</si>
  <si>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</si>
  <si>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</si>
  <si>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</si>
  <si>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</si>
  <si>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</si>
  <si>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</si>
  <si>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</si>
  <si>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</si>
  <si>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</si>
  <si>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</si>
  <si>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</si>
  <si>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</si>
  <si>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</si>
  <si>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</si>
  <si>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</si>
  <si>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</si>
  <si>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</si>
  <si>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</si>
  <si>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</si>
  <si>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</si>
  <si>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</si>
  <si>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</si>
  <si>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</si>
  <si>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</si>
  <si>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</si>
  <si>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</si>
  <si>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</si>
  <si>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</si>
  <si>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</si>
  <si>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</si>
  <si>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</si>
  <si>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</si>
  <si>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</si>
  <si>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</si>
  <si>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</si>
  <si>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</si>
  <si>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</si>
  <si>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</si>
  <si>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</si>
  <si>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</si>
  <si>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</si>
  <si>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</si>
  <si>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</si>
  <si>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</si>
  <si>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</si>
  <si>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</si>
  <si>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</si>
  <si>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</si>
  <si>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</si>
  <si>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</si>
  <si>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</si>
  <si>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</si>
  <si>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</si>
  <si>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</si>
  <si>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</si>
  <si>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</si>
  <si>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</si>
  <si>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</si>
  <si>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</si>
  <si>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</si>
  <si>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</si>
  <si>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</si>
  <si>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</si>
  <si>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</si>
  <si>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</si>
  <si>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</si>
  <si>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</si>
  <si>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</si>
  <si>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</si>
  <si>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</si>
  <si>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</si>
  <si>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</si>
  <si>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</si>
  <si>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</si>
  <si>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</si>
  <si>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</si>
  <si>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</si>
  <si>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</si>
  <si>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</si>
  <si>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</si>
  <si>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</si>
  <si>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</si>
  <si>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</si>
  <si>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</si>
  <si>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</si>
  <si>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</si>
  <si>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</si>
  <si>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</si>
  <si>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</si>
  <si>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</si>
  <si>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</si>
  <si>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</si>
  <si>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</si>
  <si>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</si>
  <si>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</si>
  <si>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</si>
  <si>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</si>
  <si>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</si>
  <si>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</si>
  <si>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</si>
  <si>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</si>
  <si>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</si>
  <si>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</si>
  <si>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</si>
  <si>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</si>
  <si>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</si>
  <si>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</si>
  <si>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</si>
  <si>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</si>
  <si>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</si>
  <si>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</si>
  <si>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</si>
  <si>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</si>
  <si>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</si>
  <si>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</si>
  <si>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</si>
  <si>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</si>
  <si>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</si>
  <si>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</si>
  <si>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</si>
  <si>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</si>
  <si>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</si>
  <si>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</si>
  <si>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</si>
  <si>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</si>
  <si>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</si>
  <si>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</si>
  <si>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</si>
  <si>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</si>
  <si>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</si>
  <si>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</si>
  <si>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</si>
  <si>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</si>
  <si>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</si>
  <si>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</si>
  <si>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</si>
  <si>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</si>
  <si>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</si>
  <si>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</si>
  <si>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</si>
  <si>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</si>
  <si>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</si>
  <si>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</si>
  <si>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</si>
  <si>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</si>
  <si>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</si>
  <si>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</si>
  <si>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</si>
  <si>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</si>
  <si>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</si>
  <si>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</si>
  <si>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</si>
  <si>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</si>
  <si>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</si>
  <si>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</si>
  <si>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</si>
  <si>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</si>
  <si>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</si>
  <si>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</si>
  <si>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</si>
  <si>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</si>
  <si>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</si>
  <si>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</si>
  <si>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</si>
  <si>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</si>
  <si>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</si>
  <si>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</si>
  <si>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</si>
  <si>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</si>
  <si>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</si>
  <si>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</si>
  <si>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</si>
  <si>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</si>
  <si>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</si>
  <si>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</si>
  <si>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</si>
  <si>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</si>
  <si>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</si>
  <si>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</si>
  <si>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</si>
  <si>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</si>
  <si>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</si>
  <si>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</si>
  <si>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</si>
  <si>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</si>
  <si>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</si>
  <si>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</si>
  <si>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</si>
  <si>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</si>
  <si>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</si>
  <si>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</si>
  <si>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</si>
  <si>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</si>
  <si>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</si>
  <si>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</si>
  <si>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</si>
  <si>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</si>
  <si>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</si>
  <si>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</si>
  <si>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</si>
  <si>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</si>
  <si>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</si>
  <si>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</si>
  <si>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</si>
  <si>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</si>
  <si>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</si>
  <si>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</si>
  <si>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</si>
  <si>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</si>
  <si>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</si>
  <si>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</si>
  <si>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</si>
  <si>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</si>
  <si>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</si>
  <si>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</si>
  <si>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</si>
  <si>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</si>
  <si>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</si>
  <si>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</si>
  <si>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</si>
  <si>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</si>
  <si>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</si>
  <si>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</si>
  <si>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</si>
  <si>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</si>
  <si>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</si>
  <si>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</si>
  <si>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</si>
  <si>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</si>
  <si>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</si>
  <si>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</si>
  <si>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</si>
  <si>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</si>
  <si>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</si>
  <si>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</si>
  <si>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</si>
  <si>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</si>
  <si>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</si>
  <si>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</si>
  <si>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</si>
  <si>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</si>
  <si>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</si>
  <si>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</si>
  <si>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</si>
  <si>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</si>
  <si>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</si>
  <si>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</si>
  <si>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</si>
  <si>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</si>
  <si>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</si>
  <si>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</si>
  <si>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</si>
  <si>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</si>
  <si>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</si>
  <si>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</si>
  <si>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</si>
  <si>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</si>
  <si>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</si>
  <si>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</si>
  <si>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</si>
  <si>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</si>
  <si>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</si>
  <si>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</si>
  <si>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</si>
  <si>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</si>
  <si>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</si>
  <si>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</si>
  <si>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</si>
  <si>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</si>
  <si>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</si>
  <si>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</si>
  <si>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</si>
  <si>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</si>
  <si>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</si>
  <si>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</si>
  <si>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</si>
  <si>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</si>
  <si>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</si>
  <si>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</si>
  <si>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</si>
  <si>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</si>
  <si>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</si>
  <si>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</si>
  <si>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</si>
  <si>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</si>
  <si>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</si>
  <si>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</si>
  <si>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</si>
  <si>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</si>
  <si>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</si>
  <si>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</si>
  <si>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</si>
  <si>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</si>
  <si>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</si>
  <si>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</si>
  <si>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</si>
  <si>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</si>
  <si>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</si>
  <si>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</si>
  <si>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</si>
  <si>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</si>
  <si>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</si>
  <si>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</si>
  <si>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</si>
  <si>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</si>
  <si>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</si>
  <si>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</si>
  <si>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</si>
  <si>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</si>
  <si>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</si>
  <si>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</si>
  <si>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</si>
  <si>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</si>
  <si>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</si>
  <si>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</si>
  <si>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</si>
  <si>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</si>
  <si>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</si>
  <si>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</si>
  <si>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</si>
  <si>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</si>
  <si>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</si>
  <si>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</si>
  <si>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</si>
  <si>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</si>
  <si>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</si>
  <si>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</si>
  <si>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</si>
  <si>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</si>
  <si>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</si>
  <si>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</si>
  <si>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</si>
  <si>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</si>
  <si>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</si>
  <si>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</si>
  <si>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</si>
  <si>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</si>
  <si>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</si>
  <si>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</si>
  <si>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</si>
  <si>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</si>
  <si>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</si>
  <si>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</si>
  <si>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</si>
  <si>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</si>
  <si>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</si>
  <si>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</si>
  <si>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</si>
  <si>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</si>
  <si>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</si>
  <si>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</si>
  <si>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</si>
  <si>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</si>
  <si>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</si>
  <si>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</si>
  <si>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</si>
  <si>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</si>
  <si>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</si>
  <si>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</si>
  <si>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</si>
  <si>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</si>
  <si>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</si>
  <si>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</si>
  <si>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</si>
  <si>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</si>
  <si>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</si>
  <si>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</si>
  <si>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</si>
  <si>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</si>
  <si>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</si>
  <si>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</si>
  <si>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</si>
  <si>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</si>
  <si>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</si>
  <si>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</si>
  <si>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</si>
  <si>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</si>
  <si>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</si>
  <si>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</si>
  <si>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</si>
  <si>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</si>
  <si>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</si>
  <si>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</si>
  <si>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</si>
  <si>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</si>
  <si>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</si>
  <si>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</si>
  <si>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</si>
  <si>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</si>
  <si>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</si>
  <si>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</si>
  <si>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</si>
  <si>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</si>
  <si>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</si>
  <si>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</si>
  <si>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</si>
  <si>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</si>
  <si>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</si>
  <si>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</si>
  <si>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</si>
  <si>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</si>
  <si>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</si>
  <si>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</si>
  <si>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</si>
  <si>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</si>
  <si>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</si>
  <si>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</si>
  <si>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</si>
  <si>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</si>
  <si>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</si>
  <si>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</si>
  <si>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</si>
  <si>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</si>
  <si>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</si>
  <si>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</si>
  <si>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</si>
  <si>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</si>
  <si>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</si>
  <si>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</si>
  <si>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</si>
  <si>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</si>
  <si>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</si>
  <si>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</si>
  <si>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</si>
  <si>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</si>
  <si>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</si>
  <si>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</si>
  <si>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</si>
  <si>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</si>
  <si>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</si>
  <si>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</si>
  <si>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</si>
  <si>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</si>
  <si>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</si>
  <si>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</si>
  <si>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</si>
  <si>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</si>
  <si>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</si>
  <si>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</si>
  <si>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</si>
  <si>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</si>
  <si>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</si>
  <si>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</si>
  <si>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</si>
  <si>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</si>
  <si>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</si>
  <si>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</si>
  <si>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</si>
  <si>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</si>
  <si>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</si>
  <si>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</si>
  <si>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</si>
  <si>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</si>
  <si>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</si>
  <si>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</si>
  <si>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</si>
  <si>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</si>
  <si>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</si>
  <si>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</si>
  <si>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</si>
  <si>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</si>
  <si>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</si>
  <si>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</si>
  <si>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</si>
  <si>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</si>
  <si>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</si>
  <si>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</si>
  <si>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</si>
  <si>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</si>
  <si>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</si>
  <si>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</si>
  <si>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</si>
  <si>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</si>
  <si>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</si>
  <si>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</si>
  <si>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</si>
  <si>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</si>
  <si>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</si>
  <si>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</si>
  <si>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</si>
  <si>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</si>
  <si>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</si>
  <si>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</si>
  <si>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</si>
  <si>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</si>
  <si>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</si>
  <si>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</si>
  <si>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</si>
  <si>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</si>
  <si>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</si>
  <si>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</si>
  <si>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</si>
  <si>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</si>
  <si>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</si>
  <si>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</si>
  <si>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</si>
  <si>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</si>
  <si>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</si>
  <si>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</si>
  <si>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</si>
  <si>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</si>
  <si>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</si>
  <si>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</si>
  <si>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</si>
  <si>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</si>
  <si>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</si>
  <si>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</si>
  <si>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</si>
  <si>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</si>
  <si>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</si>
  <si>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</si>
  <si>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</si>
  <si>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</si>
  <si>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</si>
  <si>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</si>
  <si>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</si>
  <si>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</si>
  <si>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</si>
  <si>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</si>
  <si>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</si>
  <si>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</si>
  <si>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</si>
  <si>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</si>
  <si>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</si>
  <si>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</si>
  <si>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</si>
  <si>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</si>
  <si>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</si>
  <si>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</si>
  <si>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</si>
  <si>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</si>
  <si>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</si>
  <si>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</si>
  <si>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</si>
  <si>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</si>
  <si>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</si>
  <si>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</si>
  <si>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</si>
  <si>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</si>
  <si>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</si>
  <si>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</si>
  <si>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</si>
  <si>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</si>
  <si>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</si>
  <si>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</si>
  <si>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</si>
  <si>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</si>
  <si>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</si>
  <si>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</si>
  <si>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</si>
  <si>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</si>
  <si>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</si>
  <si>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</si>
  <si>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</si>
  <si>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</si>
  <si>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</si>
  <si>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</si>
  <si>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</si>
  <si>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</si>
  <si>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</si>
  <si>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</si>
  <si>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</si>
  <si>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</si>
  <si>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</si>
  <si>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</si>
  <si>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</si>
  <si>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</si>
  <si>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</si>
  <si>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</si>
  <si>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</si>
  <si>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</si>
  <si>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</si>
  <si>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</si>
  <si>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</si>
  <si>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</si>
  <si>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</si>
  <si>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</si>
  <si>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</si>
  <si>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</si>
  <si>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</si>
  <si>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</si>
  <si>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</si>
  <si>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</si>
  <si>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</si>
  <si>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</si>
  <si>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</si>
  <si>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</si>
  <si>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</si>
  <si>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</si>
  <si>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</si>
  <si>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</si>
  <si>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</si>
  <si>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</si>
  <si>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</si>
  <si>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</si>
  <si>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</si>
  <si>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</si>
  <si>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</si>
  <si>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</si>
  <si>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</si>
  <si>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</si>
  <si>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</si>
  <si>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</si>
  <si>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</si>
  <si>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</si>
  <si>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</si>
  <si>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</si>
  <si>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</si>
  <si>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</si>
  <si>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</si>
  <si>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</si>
  <si>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</si>
  <si>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</si>
  <si>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</si>
  <si>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</si>
  <si>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</si>
  <si>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</si>
  <si>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</si>
  <si>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</si>
  <si>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</si>
  <si>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</si>
  <si>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</si>
  <si>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</si>
  <si>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</si>
  <si>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</si>
  <si>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</si>
  <si>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</si>
  <si>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</si>
  <si>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</si>
  <si>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</si>
  <si>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</si>
  <si>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</si>
  <si>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</si>
  <si>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</si>
  <si>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</si>
  <si>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</si>
  <si>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</si>
  <si>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</si>
  <si>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</si>
  <si>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</si>
  <si>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</si>
  <si>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</si>
  <si>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</si>
  <si>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</si>
  <si>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</si>
  <si>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</si>
  <si>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</si>
  <si>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</si>
  <si>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</si>
  <si>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</si>
  <si>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</si>
  <si>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</si>
  <si>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</si>
  <si>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</si>
  <si>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</si>
  <si>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</si>
  <si>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</si>
  <si>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</si>
  <si>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</si>
  <si>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</si>
  <si>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</si>
  <si>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</si>
  <si>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</si>
  <si>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</si>
  <si>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</si>
  <si>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</si>
  <si>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</si>
  <si>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</si>
  <si>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</si>
  <si>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</si>
  <si>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</si>
  <si>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</si>
  <si>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</si>
  <si>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</si>
  <si>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</si>
  <si>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</si>
  <si>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</si>
  <si>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</si>
  <si>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</si>
  <si>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</si>
  <si>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</si>
  <si>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</si>
  <si>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</si>
  <si>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</si>
  <si>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</si>
  <si>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</si>
  <si>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</si>
  <si>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</si>
  <si>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</si>
  <si>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</si>
  <si>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</si>
  <si>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</si>
  <si>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</si>
  <si>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</si>
  <si>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</si>
  <si>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</si>
  <si>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</si>
  <si>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</si>
  <si>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</si>
  <si>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</si>
  <si>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</si>
  <si>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</si>
  <si>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</si>
  <si>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</si>
  <si>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</si>
  <si>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</si>
  <si>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</si>
  <si>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</si>
  <si>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</si>
  <si>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</si>
  <si>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</si>
  <si>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</si>
  <si>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</si>
  <si>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</si>
  <si>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</si>
  <si>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</si>
  <si>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</si>
  <si>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</si>
  <si>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</si>
  <si>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</si>
  <si>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</si>
  <si>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</si>
  <si>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</si>
  <si>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</si>
  <si>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</si>
  <si>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</si>
  <si>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</si>
  <si>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</si>
  <si>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</si>
  <si>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</si>
  <si>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</si>
  <si>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</si>
  <si>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</si>
  <si>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</si>
  <si>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</si>
  <si>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</si>
  <si>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</si>
  <si>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</si>
  <si>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</si>
  <si>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</si>
  <si>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</si>
  <si>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</si>
  <si>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</si>
  <si>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</si>
  <si>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</si>
  <si>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</si>
  <si>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</si>
  <si>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</si>
  <si>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</si>
  <si>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</si>
  <si>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</si>
  <si>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</si>
  <si>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</si>
  <si>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</si>
  <si>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</si>
  <si>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</si>
  <si>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</si>
  <si>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</si>
  <si>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</si>
  <si>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</si>
  <si>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</si>
  <si>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</si>
  <si>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</si>
  <si>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</si>
  <si>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</si>
  <si>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</si>
  <si>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</si>
  <si>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</si>
  <si>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</si>
  <si>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</si>
  <si>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</si>
  <si>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</si>
  <si>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</si>
  <si>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</si>
  <si>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</si>
  <si>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</si>
  <si>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</si>
  <si>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</si>
  <si>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</si>
  <si>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</si>
  <si>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</si>
  <si>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</si>
  <si>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</si>
  <si>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</si>
  <si>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</si>
  <si>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</si>
  <si>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</si>
  <si>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</si>
  <si>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</si>
  <si>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</si>
  <si>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</si>
  <si>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</si>
  <si>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</si>
  <si>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</si>
  <si>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</si>
  <si>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</si>
  <si>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</si>
  <si>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</si>
  <si>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</si>
  <si>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</si>
  <si>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</si>
  <si>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</si>
  <si>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</si>
  <si>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</si>
  <si>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</si>
  <si>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</si>
  <si>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</si>
  <si>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</si>
  <si>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</si>
  <si>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</si>
  <si>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</si>
  <si>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</si>
  <si>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</si>
  <si>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</si>
  <si>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</si>
  <si>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</si>
  <si>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</si>
  <si>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</si>
  <si>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</si>
  <si>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</si>
  <si>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</si>
  <si>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</si>
  <si>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</si>
  <si>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</si>
  <si>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</si>
  <si>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</si>
  <si>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</si>
  <si>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</si>
  <si>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</si>
  <si>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</si>
  <si>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</si>
  <si>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</si>
  <si>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</si>
  <si>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</si>
  <si>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</si>
  <si>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</si>
  <si>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</si>
  <si>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</si>
  <si>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</si>
  <si>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</si>
  <si>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</si>
  <si>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</si>
  <si>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</si>
  <si>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</si>
  <si>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</si>
  <si>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</si>
  <si>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</si>
  <si>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</si>
  <si>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</si>
  <si>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</si>
  <si>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</si>
  <si>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</si>
  <si>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</si>
  <si>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</si>
  <si>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</si>
  <si>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</si>
  <si>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</si>
  <si>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</si>
  <si>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</si>
  <si>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</si>
  <si>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</si>
  <si>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</si>
  <si>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</si>
  <si>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</si>
  <si>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</si>
  <si>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</si>
  <si>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</si>
  <si>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</si>
  <si>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</si>
  <si>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</si>
  <si>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</si>
  <si>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</si>
  <si>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</si>
  <si>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</si>
  <si>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</si>
  <si>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</si>
  <si>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</si>
  <si>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</si>
  <si>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</si>
  <si>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</si>
  <si>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</si>
  <si>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</si>
  <si>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</si>
  <si>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</si>
  <si>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</si>
  <si>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</si>
  <si>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</si>
  <si>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</si>
  <si>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</si>
  <si>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</si>
  <si>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</si>
  <si>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</si>
  <si>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</si>
  <si>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</si>
  <si>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</si>
  <si>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</si>
  <si>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</si>
  <si>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</si>
  <si>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</si>
  <si>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</si>
  <si>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</si>
  <si>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</si>
  <si>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</si>
  <si>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</si>
  <si>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</si>
  <si>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</si>
  <si>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</si>
  <si>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</si>
  <si>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</si>
  <si>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</si>
  <si>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</si>
  <si>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</si>
  <si>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</si>
  <si>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</si>
  <si>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</si>
  <si>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</si>
  <si>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</si>
  <si>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</si>
  <si>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</si>
  <si>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</si>
  <si>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</si>
  <si>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</si>
  <si>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</si>
  <si>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</si>
  <si>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</si>
  <si>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</si>
  <si>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</si>
  <si>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</si>
  <si>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</si>
  <si>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</si>
  <si>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</si>
  <si>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</si>
  <si>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</si>
  <si>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</si>
  <si>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</si>
  <si>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</si>
  <si>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</si>
  <si>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</si>
  <si>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</si>
  <si>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</si>
  <si>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</si>
  <si>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</si>
  <si>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</si>
  <si>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</si>
  <si>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</si>
  <si>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</si>
  <si>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</si>
  <si>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</si>
  <si>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</si>
  <si>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</si>
  <si>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</si>
  <si>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</si>
  <si>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</si>
  <si>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</si>
  <si>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</si>
  <si>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</si>
  <si>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</si>
  <si>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</si>
  <si>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</si>
  <si>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</si>
  <si>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</si>
  <si>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</si>
  <si>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</si>
  <si>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</si>
  <si>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</si>
  <si>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</si>
  <si>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</si>
  <si>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</si>
  <si>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</si>
  <si>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</si>
  <si>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</si>
  <si>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</si>
  <si>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</si>
  <si>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</si>
  <si>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</si>
  <si>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</si>
  <si>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</si>
  <si>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</si>
  <si>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</si>
  <si>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</si>
  <si>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</si>
  <si>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</si>
  <si>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</si>
  <si>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</si>
  <si>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</si>
  <si>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</si>
  <si>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</si>
  <si>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</si>
  <si>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</si>
  <si>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</si>
  <si>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</si>
  <si>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</si>
  <si>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</si>
  <si>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</si>
  <si>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</si>
  <si>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</si>
  <si>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</si>
  <si>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</si>
  <si>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</si>
  <si>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</si>
  <si>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</si>
  <si>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</si>
  <si>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</si>
  <si>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</si>
  <si>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</si>
  <si>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</si>
  <si>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</si>
  <si>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</si>
  <si>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</si>
  <si>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</si>
  <si>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</si>
  <si>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</si>
  <si>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</si>
  <si>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</si>
  <si>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</si>
  <si>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</si>
  <si>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</si>
  <si>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</si>
  <si>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</si>
  <si>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</si>
  <si>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</si>
  <si>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</si>
  <si>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</si>
  <si>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</si>
  <si>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</si>
  <si>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</si>
  <si>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</si>
  <si>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</si>
  <si>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</si>
  <si>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</si>
  <si>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</si>
  <si>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</si>
  <si>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</si>
  <si>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</si>
  <si>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</si>
  <si>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</si>
  <si>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</si>
  <si>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</si>
  <si>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</si>
  <si>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</si>
  <si>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</si>
  <si>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</si>
  <si>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</si>
  <si>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</si>
  <si>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</si>
  <si>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</si>
  <si>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</si>
  <si>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</si>
  <si>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</si>
  <si>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</si>
  <si>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</si>
  <si>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</si>
  <si>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</si>
  <si>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</si>
  <si>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</si>
  <si>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</si>
  <si>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</si>
  <si>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</si>
  <si>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</si>
  <si>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</si>
  <si>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</si>
  <si>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</si>
  <si>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</si>
  <si>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</si>
  <si>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</si>
  <si>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</si>
  <si>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</si>
  <si>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</si>
  <si>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</si>
  <si>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</si>
  <si>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</si>
  <si>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</si>
  <si>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</si>
  <si>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</si>
  <si>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</si>
  <si>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</si>
  <si>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</si>
  <si>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</si>
  <si>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</si>
  <si>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</si>
  <si>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</si>
  <si>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</si>
  <si>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</si>
  <si>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</si>
  <si>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</si>
  <si>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</si>
  <si>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</si>
  <si>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</si>
  <si>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</si>
  <si>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</si>
  <si>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</si>
  <si>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</si>
  <si>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</si>
  <si>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</si>
  <si>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</si>
  <si>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</si>
  <si>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</si>
  <si>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</si>
  <si>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</si>
  <si>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</si>
  <si>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</si>
  <si>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</si>
  <si>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</si>
  <si>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</si>
  <si>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</si>
  <si>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</si>
  <si>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</si>
  <si>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</si>
  <si>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</si>
  <si>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</si>
  <si>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</si>
  <si>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</si>
  <si>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</si>
  <si>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</si>
  <si>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</si>
  <si>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</si>
  <si>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</si>
  <si>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</si>
  <si>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</si>
  <si>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</si>
  <si>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</si>
  <si>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</si>
  <si>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</si>
  <si>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</si>
  <si>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</si>
  <si>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</si>
  <si>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</si>
  <si>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</si>
  <si>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</si>
  <si>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</si>
  <si>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</si>
  <si>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</si>
  <si>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</si>
  <si>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</si>
  <si>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</si>
  <si>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</si>
  <si>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</si>
  <si>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</si>
  <si>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</si>
  <si>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</si>
  <si>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</si>
  <si>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</si>
  <si>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</si>
  <si>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</si>
  <si>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</si>
  <si>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</si>
  <si>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</si>
  <si>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</si>
  <si>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</si>
  <si>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</si>
  <si>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</si>
  <si>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</si>
  <si>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</si>
  <si>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</si>
  <si>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</si>
  <si>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</si>
  <si>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</si>
  <si>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</si>
  <si>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</si>
  <si>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</si>
  <si>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</si>
  <si>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</si>
  <si>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</si>
  <si>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</si>
  <si>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</si>
  <si>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</si>
  <si>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</si>
  <si>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</si>
  <si>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</si>
  <si>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</si>
  <si>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</si>
  <si>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</si>
  <si>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</si>
  <si>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</si>
  <si>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</si>
  <si>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</si>
  <si>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</si>
  <si>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</si>
  <si>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</si>
  <si>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</si>
  <si>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</si>
  <si>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</si>
  <si>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</si>
  <si>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</si>
  <si>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</si>
  <si>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</si>
  <si>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</si>
  <si>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</si>
  <si>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</si>
  <si>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</si>
  <si>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</si>
  <si>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</si>
  <si>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</si>
  <si>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</si>
  <si>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</si>
  <si>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</si>
  <si>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</si>
  <si>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</si>
  <si>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</si>
  <si>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</si>
  <si>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</si>
  <si>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</si>
  <si>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</si>
  <si>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</si>
  <si>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</si>
  <si>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</si>
  <si>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</si>
  <si>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</si>
  <si>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</si>
  <si>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</si>
  <si>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</si>
  <si>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</si>
  <si>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</si>
  <si>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</si>
  <si>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</si>
  <si>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</si>
  <si>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</si>
  <si>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</si>
  <si>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</si>
  <si>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</si>
  <si>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</si>
  <si>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</si>
  <si>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</si>
  <si>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</si>
  <si>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</si>
  <si>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</si>
  <si>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</si>
  <si>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</si>
  <si>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</si>
  <si>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</si>
  <si>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</si>
  <si>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</si>
  <si>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</si>
  <si>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</si>
  <si>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</si>
  <si>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</si>
  <si>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</si>
  <si>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</si>
  <si>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</si>
  <si>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</si>
  <si>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</si>
  <si>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</si>
  <si>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</si>
  <si>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</si>
  <si>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</si>
  <si>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</si>
  <si>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</si>
  <si>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</si>
  <si>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</si>
  <si>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</si>
  <si>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</si>
  <si>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</si>
  <si>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</si>
  <si>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</si>
  <si>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</si>
  <si>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</si>
  <si>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</si>
  <si>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</si>
  <si>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</si>
  <si>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</si>
  <si>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</si>
  <si>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</si>
  <si>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</si>
  <si>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</si>
  <si>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</si>
  <si>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</si>
  <si>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</si>
  <si>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</si>
  <si>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</si>
  <si>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</si>
  <si>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</si>
  <si>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</si>
  <si>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</si>
  <si>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</si>
  <si>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</si>
  <si>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</si>
  <si>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</si>
  <si>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</si>
  <si>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</si>
  <si>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</si>
  <si>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</si>
  <si>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</si>
  <si>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</si>
  <si>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</si>
  <si>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</si>
  <si>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</si>
  <si>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</si>
  <si>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</si>
  <si>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</si>
  <si>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</si>
  <si>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</si>
  <si>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</si>
  <si>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</si>
  <si>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</si>
  <si>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</si>
  <si>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</si>
  <si>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</si>
  <si>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</si>
  <si>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</si>
  <si>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</si>
  <si>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</si>
  <si>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</si>
  <si>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</si>
  <si>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</si>
  <si>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</si>
  <si>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</si>
  <si>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</si>
  <si>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</si>
  <si>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</si>
  <si>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</si>
  <si>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</si>
  <si>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</si>
  <si>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</si>
  <si>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</si>
  <si>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</si>
  <si>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</si>
  <si>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</si>
  <si>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</si>
  <si>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</si>
  <si>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</si>
  <si>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</si>
  <si>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</si>
  <si>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</si>
  <si>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</si>
  <si>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</si>
  <si>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</si>
  <si>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</si>
  <si>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</si>
  <si>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</si>
  <si>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</si>
  <si>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</si>
  <si>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</si>
  <si>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</si>
  <si>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</si>
  <si>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</si>
  <si>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</si>
  <si>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</si>
  <si>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</si>
  <si>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</si>
  <si>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</si>
  <si>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</si>
  <si>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</si>
  <si>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</si>
  <si>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</si>
  <si>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</si>
  <si>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</si>
  <si>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</si>
  <si>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</si>
  <si>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</si>
  <si>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</si>
  <si>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</si>
  <si>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</si>
  <si>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</si>
  <si>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</si>
  <si>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</si>
  <si>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</si>
  <si>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</si>
  <si>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</si>
  <si>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</si>
  <si>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</si>
  <si>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</si>
  <si>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</si>
  <si>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</si>
  <si>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</si>
  <si>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</si>
  <si>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</si>
  <si>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</si>
  <si>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</si>
  <si>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</si>
  <si>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</si>
  <si>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</si>
  <si>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</si>
  <si>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</si>
  <si>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</si>
  <si>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</si>
  <si>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</si>
  <si>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</si>
  <si>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</si>
  <si>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</si>
  <si>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</si>
  <si>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</si>
  <si>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</si>
  <si>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</si>
  <si>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</si>
  <si>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</si>
  <si>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</si>
  <si>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</si>
  <si>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</si>
  <si>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</si>
  <si>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</si>
  <si>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</si>
  <si>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</si>
  <si>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</si>
  <si>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</si>
  <si>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</si>
  <si>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</si>
  <si>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</si>
  <si>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</si>
  <si>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</si>
  <si>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</si>
  <si>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</si>
  <si>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</si>
  <si>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</si>
  <si>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</si>
  <si>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</si>
  <si>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</si>
  <si>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</si>
  <si>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</si>
  <si>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</si>
  <si>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</si>
  <si>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</si>
  <si>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</si>
  <si>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</si>
  <si>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</si>
  <si>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</si>
  <si>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</si>
  <si>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</si>
  <si>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</si>
  <si>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</si>
  <si>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</si>
  <si>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</si>
  <si>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</si>
  <si>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</si>
  <si>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</si>
  <si>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</si>
  <si>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</si>
  <si>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</si>
  <si>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</si>
  <si>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</si>
  <si>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</si>
  <si>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</si>
  <si>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</si>
  <si>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</si>
  <si>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</si>
  <si>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</si>
  <si>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</si>
  <si>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</si>
  <si>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</si>
  <si>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</si>
  <si>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</si>
  <si>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</si>
  <si>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</si>
  <si>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</si>
  <si>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</si>
  <si>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</si>
  <si>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</si>
  <si>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</si>
  <si>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</si>
  <si>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</si>
  <si>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</si>
  <si>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</si>
  <si>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</si>
  <si>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</si>
  <si>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</si>
  <si>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</si>
  <si>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</si>
  <si>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</si>
  <si>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</si>
  <si>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</si>
  <si>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</si>
  <si>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</si>
  <si>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</si>
  <si>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</si>
  <si>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</si>
  <si>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</si>
  <si>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</si>
  <si>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</si>
  <si>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</si>
  <si>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</si>
  <si>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</si>
  <si>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</si>
  <si>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</si>
  <si>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</si>
  <si>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</si>
  <si>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</si>
  <si>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</si>
  <si>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</si>
  <si>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</si>
  <si>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</si>
  <si>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</si>
  <si>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</si>
  <si>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</si>
  <si>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</si>
  <si>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</si>
  <si>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</si>
  <si>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</si>
  <si>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</si>
  <si>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</si>
  <si>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</si>
  <si>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</si>
  <si>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</si>
  <si>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</si>
  <si>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</si>
  <si>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</si>
  <si>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</si>
  <si>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</si>
  <si>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</si>
  <si>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</si>
  <si>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</si>
  <si>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</si>
  <si>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</si>
  <si>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</si>
  <si>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</si>
  <si>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</si>
  <si>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</si>
  <si>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</si>
  <si>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</si>
  <si>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</si>
  <si>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</si>
  <si>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</si>
  <si>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</si>
  <si>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</si>
  <si>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</si>
  <si>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</si>
  <si>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</si>
  <si>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</si>
  <si>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</si>
  <si>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</si>
  <si>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</si>
  <si>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</si>
  <si>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</si>
  <si>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</si>
  <si>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</si>
  <si>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</si>
  <si>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</si>
  <si>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</si>
  <si>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</si>
  <si>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</si>
  <si>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</si>
  <si>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</si>
  <si>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</si>
  <si>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</si>
  <si>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</si>
  <si>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</si>
  <si>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</si>
  <si>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</si>
  <si>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</si>
  <si>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</si>
  <si>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</si>
  <si>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</si>
  <si>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</si>
  <si>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</si>
  <si>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</si>
  <si>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</si>
  <si>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</si>
  <si>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</si>
  <si>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</si>
  <si>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</si>
  <si>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</si>
  <si>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</si>
  <si>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</si>
  <si>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</si>
  <si>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</si>
  <si>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</si>
  <si>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</si>
  <si>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</si>
  <si>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</si>
  <si>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</si>
  <si>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</si>
  <si>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</si>
  <si>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</si>
  <si>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</si>
  <si>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</si>
  <si>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</si>
  <si>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</si>
  <si>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</si>
  <si>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</si>
  <si>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</si>
  <si>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</si>
  <si>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</si>
  <si>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</si>
  <si>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</si>
  <si>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</si>
  <si>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</si>
  <si>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</si>
  <si>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</si>
  <si>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</si>
  <si>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</si>
  <si>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</si>
  <si>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</si>
  <si>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</si>
  <si>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</si>
  <si>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</si>
  <si>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</si>
  <si>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</si>
  <si>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</si>
  <si>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</si>
  <si>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</si>
  <si>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</si>
  <si>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</si>
  <si>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</si>
  <si>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</si>
  <si>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</si>
  <si>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</si>
  <si>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</si>
  <si>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</si>
  <si>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</si>
  <si>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</si>
  <si>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</si>
  <si>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</si>
  <si>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</si>
  <si>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</si>
  <si>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</si>
  <si>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</si>
  <si>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</si>
  <si>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</si>
  <si>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</si>
  <si>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</si>
  <si>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</si>
  <si>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</si>
  <si>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</si>
  <si>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</si>
  <si>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</si>
  <si>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</si>
  <si>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</si>
  <si>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</si>
  <si>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</si>
  <si>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</si>
  <si>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</si>
  <si>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</si>
  <si>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</si>
  <si>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</si>
  <si>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</si>
  <si>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</si>
  <si>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</si>
  <si>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</si>
  <si>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</si>
  <si>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</si>
  <si>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</si>
  <si>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</si>
  <si>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</si>
  <si>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</si>
  <si>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</si>
  <si>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</si>
  <si>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</si>
  <si>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</si>
  <si>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</si>
  <si>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</si>
  <si>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</si>
  <si>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</si>
  <si>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</si>
  <si>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</si>
  <si>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</si>
  <si>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</si>
  <si>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</si>
  <si>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</si>
  <si>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</si>
  <si>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</si>
  <si>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</si>
  <si>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</si>
  <si>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</si>
  <si>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</si>
  <si>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</si>
  <si>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</si>
  <si>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</si>
  <si>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</si>
  <si>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</si>
  <si>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</si>
  <si>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</si>
  <si>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</si>
  <si>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</si>
  <si>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</si>
  <si>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</si>
  <si>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</si>
  <si>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</si>
  <si>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</si>
  <si>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</si>
  <si>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</si>
  <si>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</si>
  <si>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</si>
  <si>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</si>
  <si>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</si>
  <si>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</si>
  <si>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</si>
  <si>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</si>
  <si>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</si>
  <si>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</si>
  <si>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</si>
  <si>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</si>
  <si>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</si>
  <si>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</si>
  <si>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</si>
  <si>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</si>
  <si>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</si>
  <si>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</si>
  <si>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</si>
  <si>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</si>
  <si>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</si>
  <si>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</si>
  <si>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</si>
  <si>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</si>
  <si>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</si>
  <si>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</si>
  <si>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</si>
  <si>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</si>
  <si>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</si>
  <si>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</si>
  <si>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</si>
  <si>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</si>
  <si>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</si>
  <si>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</si>
  <si>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</si>
  <si>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</si>
  <si>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</si>
  <si>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</si>
  <si>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</si>
  <si>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</si>
  <si>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</si>
  <si>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</si>
  <si>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</si>
  <si>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</si>
  <si>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</si>
  <si>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</si>
  <si>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</si>
  <si>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</si>
  <si>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</si>
  <si>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</si>
  <si>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</si>
  <si>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</si>
  <si>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</si>
  <si>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</si>
  <si>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</si>
  <si>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</si>
  <si>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</si>
  <si>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</si>
  <si>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</si>
  <si>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</si>
  <si>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</si>
  <si>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</si>
  <si>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</si>
  <si>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</si>
  <si>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</si>
  <si>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</si>
  <si>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</si>
  <si>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</si>
  <si>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</si>
  <si>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</si>
  <si>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</si>
  <si>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</si>
  <si>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</si>
  <si>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</si>
  <si>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</si>
  <si>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</si>
  <si>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</si>
  <si>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</si>
  <si>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</si>
  <si>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</si>
  <si>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</si>
  <si>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</si>
  <si>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</si>
  <si>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</si>
  <si>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</si>
  <si>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</si>
  <si>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</si>
  <si>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</si>
  <si>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</si>
  <si>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</si>
  <si>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</si>
  <si>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</si>
  <si>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</si>
  <si>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</si>
  <si>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</si>
  <si>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</si>
  <si>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</si>
  <si>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</si>
  <si>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</si>
  <si>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</si>
  <si>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</si>
  <si>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</si>
  <si>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</si>
  <si>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</si>
  <si>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</si>
  <si>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</si>
  <si>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</si>
  <si>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</si>
  <si>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</si>
  <si>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</si>
  <si>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</si>
  <si>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</si>
  <si>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</si>
  <si>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</si>
  <si>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</si>
  <si>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</si>
  <si>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</si>
  <si>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</si>
  <si>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</si>
  <si>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</si>
  <si>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</si>
  <si>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</si>
  <si>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</si>
  <si>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</si>
  <si>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</si>
  <si>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</si>
  <si>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</si>
  <si>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</si>
  <si>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</si>
  <si>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</si>
  <si>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</si>
  <si>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</si>
  <si>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</si>
  <si>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</si>
  <si>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</si>
  <si>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</si>
  <si>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</si>
  <si>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</si>
  <si>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</si>
  <si>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</si>
  <si>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</si>
  <si>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</si>
  <si>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</si>
  <si>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</si>
  <si>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</si>
  <si>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</si>
  <si>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</si>
  <si>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</si>
  <si>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</si>
  <si>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</si>
  <si>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</si>
  <si>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</si>
  <si>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</si>
  <si>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</si>
  <si>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</si>
  <si>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</si>
  <si>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</si>
  <si>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</si>
  <si>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</si>
  <si>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</si>
  <si>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</si>
  <si>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</si>
  <si>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</si>
  <si>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</si>
  <si>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</si>
  <si>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</si>
  <si>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</si>
  <si>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</si>
  <si>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</si>
  <si>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</si>
  <si>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</si>
  <si>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</si>
  <si>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</si>
  <si>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</si>
  <si>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</si>
  <si>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</si>
  <si>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</si>
  <si>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</si>
  <si>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</si>
  <si>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</si>
  <si>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</si>
  <si>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</si>
  <si>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</si>
  <si>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</si>
  <si>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</si>
  <si>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</si>
  <si>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</si>
  <si>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</si>
  <si>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</si>
  <si>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</si>
  <si>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</si>
  <si>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</si>
  <si>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</si>
  <si>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</si>
  <si>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</si>
  <si>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</si>
  <si>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</si>
  <si>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</si>
  <si>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</si>
  <si>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</si>
  <si>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</si>
  <si>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</si>
  <si>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</si>
  <si>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</si>
  <si>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</si>
  <si>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</si>
  <si>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</si>
  <si>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</si>
  <si>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</si>
  <si>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</si>
  <si>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</si>
  <si>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</si>
  <si>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</si>
  <si>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</si>
  <si>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</si>
  <si>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</si>
  <si>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</si>
  <si>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</si>
  <si>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</si>
  <si>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</si>
  <si>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</si>
  <si>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</si>
  <si>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</si>
  <si>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</si>
  <si>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</si>
  <si>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</si>
  <si>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</si>
  <si>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</si>
  <si>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</si>
  <si>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</si>
  <si>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</si>
  <si>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</si>
  <si>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</si>
  <si>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</si>
  <si>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</si>
  <si>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</si>
  <si>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</si>
  <si>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</si>
  <si>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</si>
  <si>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</si>
  <si>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</si>
  <si>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</si>
  <si>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</si>
  <si>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</si>
  <si>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</si>
  <si>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</si>
  <si>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</si>
  <si>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</si>
  <si>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</si>
  <si>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</si>
  <si>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</si>
  <si>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</si>
  <si>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</si>
  <si>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</si>
  <si>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</si>
  <si>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</si>
  <si>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</si>
  <si>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</si>
  <si>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</si>
  <si>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</si>
  <si>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</si>
  <si>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</si>
  <si>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</si>
  <si>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</si>
  <si>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</si>
  <si>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</si>
  <si>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</si>
  <si>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</si>
  <si>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</si>
  <si>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</si>
  <si>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</si>
  <si>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</si>
  <si>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</si>
  <si>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</si>
  <si>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</si>
  <si>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</si>
  <si>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</si>
  <si>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</si>
  <si>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</si>
  <si>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</si>
  <si>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</si>
  <si>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</si>
  <si>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</si>
  <si>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</si>
  <si>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</si>
  <si>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</si>
  <si>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</si>
  <si>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</si>
  <si>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</si>
  <si>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</si>
  <si>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</si>
  <si>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</si>
  <si>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</si>
  <si>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</si>
  <si>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</si>
  <si>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</si>
  <si>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</si>
  <si>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</si>
  <si>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</si>
  <si>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</si>
  <si>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</si>
  <si>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</si>
  <si>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</si>
  <si>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</si>
  <si>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</si>
  <si>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</si>
  <si>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</si>
  <si>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</si>
  <si>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</si>
  <si>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</si>
  <si>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</si>
  <si>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</si>
  <si>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</si>
  <si>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</si>
  <si>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</si>
  <si>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</si>
  <si>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</si>
  <si>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</si>
  <si>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</si>
  <si>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</si>
  <si>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</si>
  <si>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</si>
  <si>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</si>
  <si>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</si>
  <si>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</si>
  <si>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</si>
  <si>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</si>
  <si>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</si>
  <si>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</si>
  <si>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</si>
  <si>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</si>
  <si>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</si>
  <si>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</si>
  <si>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</si>
  <si>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</si>
  <si>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</si>
  <si>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</si>
  <si>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</si>
  <si>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</si>
  <si>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</si>
  <si>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</si>
  <si>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</si>
  <si>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</si>
  <si>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</si>
  <si>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</si>
  <si>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</si>
  <si>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</si>
  <si>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</si>
  <si>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</si>
  <si>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</si>
  <si>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</si>
  <si>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</si>
  <si>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</si>
  <si>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</si>
  <si>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</si>
  <si>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</si>
  <si>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</si>
  <si>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</si>
  <si>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</si>
  <si>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</si>
  <si>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</si>
  <si>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</si>
  <si>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</si>
  <si>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</si>
  <si>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</si>
  <si>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</si>
  <si>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</si>
  <si>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</si>
  <si>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</si>
  <si>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</si>
  <si>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</si>
  <si>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</si>
  <si>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</si>
  <si>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</si>
  <si>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</si>
  <si>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</si>
  <si>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</si>
  <si>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</si>
  <si>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</si>
  <si>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</si>
  <si>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</si>
  <si>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</si>
  <si>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</si>
  <si>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</si>
  <si>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</si>
  <si>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</si>
  <si>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</si>
  <si>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</si>
  <si>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</si>
  <si>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</si>
  <si>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</si>
  <si>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</si>
  <si>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</si>
  <si>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</si>
  <si>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</si>
  <si>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</si>
  <si>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</si>
  <si>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</si>
  <si>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</si>
  <si>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</si>
  <si>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</si>
  <si>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</si>
  <si>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</si>
  <si>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</si>
  <si>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</si>
  <si>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</si>
  <si>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</si>
  <si>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</si>
  <si>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</si>
  <si>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</si>
  <si>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</si>
  <si>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</si>
  <si>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</si>
  <si>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</si>
  <si>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</si>
  <si>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</si>
  <si>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</si>
  <si>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</si>
  <si>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</si>
  <si>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</si>
  <si>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</si>
  <si>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</si>
  <si>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</si>
  <si>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</si>
  <si>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</si>
  <si>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</si>
  <si>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</si>
  <si>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</si>
  <si>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</si>
  <si>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</si>
  <si>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</si>
  <si>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</si>
  <si>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</si>
  <si>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</si>
  <si>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</si>
  <si>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</si>
  <si>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</si>
  <si>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</si>
  <si>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</si>
  <si>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</si>
  <si>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</si>
  <si>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</si>
  <si>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</si>
  <si>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</si>
  <si>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</si>
  <si>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</si>
  <si>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</si>
  <si>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</si>
  <si>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</si>
  <si>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</si>
  <si>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</si>
  <si>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</si>
  <si>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</si>
  <si>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</si>
  <si>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</si>
  <si>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</si>
  <si>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</si>
  <si>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</si>
  <si>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</si>
  <si>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</si>
  <si>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</si>
  <si>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</si>
  <si>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</si>
  <si>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</si>
  <si>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</si>
  <si>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</si>
  <si>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</si>
  <si>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</si>
  <si>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</si>
  <si>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</si>
  <si>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</si>
  <si>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</si>
  <si>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</si>
  <si>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</si>
  <si>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</si>
  <si>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</si>
  <si>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</si>
  <si>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</si>
  <si>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</si>
  <si>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</si>
  <si>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</si>
  <si>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</si>
  <si>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</si>
  <si>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</si>
  <si>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</si>
  <si>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</si>
  <si>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</si>
  <si>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</si>
  <si>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</si>
  <si>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</si>
  <si>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</si>
  <si>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</si>
  <si>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</si>
  <si>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</si>
  <si>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</si>
  <si>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</si>
  <si>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</si>
  <si>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</si>
  <si>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</si>
  <si>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</si>
  <si>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</si>
  <si>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</si>
  <si>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</si>
  <si>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</si>
  <si>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</si>
  <si>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</si>
  <si>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</si>
  <si>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</si>
  <si>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</si>
  <si>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</si>
  <si>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</si>
  <si>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</si>
  <si>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</si>
  <si>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</si>
  <si>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</si>
  <si>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</si>
  <si>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</si>
  <si>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</si>
  <si>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</si>
  <si>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</si>
  <si>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</si>
  <si>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</si>
  <si>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</si>
  <si>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</si>
  <si>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</si>
  <si>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</si>
  <si>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</si>
  <si>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</si>
  <si>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</si>
  <si>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</si>
  <si>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</si>
  <si>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</si>
  <si>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</si>
  <si>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</si>
  <si>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</si>
  <si>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</si>
  <si>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</si>
  <si>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</si>
  <si>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</si>
  <si>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</si>
  <si>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</si>
  <si>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</si>
  <si>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</si>
  <si>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</si>
  <si>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</si>
  <si>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</si>
  <si>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</si>
  <si>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</si>
  <si>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</si>
  <si>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</si>
  <si>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</si>
  <si>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</si>
  <si>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</si>
  <si>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</si>
  <si>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</si>
  <si>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</si>
  <si>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</si>
  <si>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</si>
  <si>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</si>
  <si>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</si>
  <si>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</si>
  <si>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</si>
  <si>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</si>
  <si>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</si>
  <si>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</si>
  <si>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</si>
  <si>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</si>
  <si>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</si>
  <si>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</si>
  <si>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</si>
  <si>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</si>
  <si>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</si>
  <si>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</si>
  <si>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</si>
  <si>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</si>
  <si>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</si>
  <si>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</si>
  <si>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</si>
  <si>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</si>
  <si>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</si>
  <si>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</si>
  <si>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</si>
  <si>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</si>
  <si>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</si>
  <si>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</si>
  <si>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</si>
  <si>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</si>
  <si>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</si>
  <si>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</si>
  <si>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</si>
  <si>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</si>
  <si>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</si>
  <si>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</si>
  <si>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</si>
  <si>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</si>
  <si>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</si>
  <si>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</si>
  <si>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</si>
  <si>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</si>
  <si>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</si>
  <si>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</si>
  <si>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</si>
  <si>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</si>
  <si>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</si>
  <si>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</si>
  <si>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</si>
  <si>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</si>
  <si>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</si>
  <si>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</si>
  <si>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</si>
  <si>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</si>
  <si>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</si>
  <si>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</si>
  <si>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</si>
  <si>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</si>
  <si>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</si>
  <si>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</si>
  <si>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</si>
  <si>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</si>
  <si>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</si>
  <si>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</si>
  <si>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</si>
  <si>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</si>
  <si>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</si>
  <si>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</si>
  <si>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</si>
  <si>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</si>
  <si>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</si>
  <si>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</si>
  <si>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</si>
  <si>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</si>
  <si>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</si>
  <si>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</si>
  <si>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</si>
  <si>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</si>
  <si>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</si>
  <si>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</si>
  <si>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</si>
  <si>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</si>
  <si>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</si>
  <si>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</si>
  <si>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</si>
  <si>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</si>
  <si>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</si>
  <si>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</si>
  <si>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</si>
  <si>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</si>
  <si>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</si>
  <si>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</si>
  <si>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</si>
  <si>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</si>
  <si>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</si>
  <si>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</si>
  <si>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</si>
  <si>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</si>
  <si>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</si>
  <si>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</si>
  <si>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</si>
  <si>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</si>
  <si>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</si>
  <si>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</si>
  <si>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</si>
  <si>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</si>
  <si>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</si>
  <si>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</si>
  <si>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</si>
  <si>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</si>
  <si>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</si>
  <si>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</si>
  <si>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</si>
  <si>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</si>
  <si>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</si>
  <si>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</si>
  <si>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</si>
  <si>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</si>
  <si>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</si>
  <si>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</si>
  <si>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</si>
  <si>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</si>
  <si>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</si>
  <si>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</si>
  <si>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</si>
  <si>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</si>
  <si>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</si>
  <si>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</si>
  <si>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</si>
  <si>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</si>
  <si>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</si>
  <si>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</si>
  <si>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</si>
  <si>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</si>
  <si>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</si>
  <si>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</si>
  <si>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</si>
  <si>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</si>
  <si>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</si>
  <si>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</si>
  <si>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</si>
  <si>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</si>
  <si>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</si>
  <si>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</si>
  <si>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</si>
  <si>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</si>
  <si>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</si>
  <si>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</si>
  <si>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</si>
  <si>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</si>
  <si>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</si>
  <si>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</si>
  <si>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</si>
  <si>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</si>
  <si>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</si>
  <si>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</si>
  <si>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</si>
  <si>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</si>
  <si>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</si>
  <si>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</si>
  <si>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</si>
  <si>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</si>
  <si>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</si>
  <si>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</si>
  <si>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</si>
  <si>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</si>
  <si>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</si>
  <si>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</si>
  <si>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</si>
  <si>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</si>
  <si>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</si>
  <si>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</si>
  <si>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</si>
  <si>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</si>
  <si>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</si>
  <si>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</si>
  <si>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</si>
  <si>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</si>
  <si>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</si>
  <si>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</si>
  <si>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</si>
  <si>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</si>
  <si>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</si>
  <si>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</si>
  <si>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</si>
  <si>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</si>
  <si>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</si>
  <si>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</si>
  <si>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</si>
  <si>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</si>
  <si>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</si>
  <si>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</si>
  <si>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</si>
  <si>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</si>
  <si>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</si>
  <si>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</si>
  <si>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</si>
  <si>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</si>
  <si>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</si>
  <si>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</si>
  <si>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</si>
  <si>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</si>
  <si>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</si>
  <si>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</si>
  <si>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</si>
  <si>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</si>
  <si>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</si>
  <si>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</si>
  <si>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</si>
  <si>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</si>
  <si>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</si>
  <si>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</si>
  <si>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</si>
  <si>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</si>
  <si>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</si>
  <si>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</si>
  <si>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</si>
  <si>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</si>
  <si>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</si>
  <si>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</si>
  <si>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</si>
  <si>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</si>
  <si>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</si>
  <si>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</si>
  <si>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</si>
  <si>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</si>
  <si>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</si>
  <si>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</si>
  <si>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</si>
  <si>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</si>
  <si>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</si>
  <si>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</si>
  <si>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</si>
  <si>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</si>
  <si>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</si>
  <si>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</si>
  <si>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</si>
  <si>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</si>
  <si>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</si>
  <si>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</si>
  <si>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</si>
  <si>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</si>
  <si>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</si>
  <si>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</si>
  <si>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</si>
  <si>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</si>
  <si>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</si>
  <si>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</si>
  <si>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</si>
  <si>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</si>
  <si>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</si>
  <si>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</si>
  <si>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</si>
  <si>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</si>
  <si>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</si>
  <si>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</si>
  <si>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</si>
  <si>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</si>
  <si>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</si>
  <si>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</si>
  <si>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</si>
  <si>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</si>
  <si>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</si>
  <si>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</si>
  <si>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</si>
  <si>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</si>
  <si>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</si>
  <si>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</si>
  <si>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</si>
  <si>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</si>
  <si>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</si>
  <si>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</si>
  <si>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</si>
  <si>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</si>
  <si>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</si>
  <si>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</si>
  <si>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</si>
  <si>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</si>
  <si>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</si>
  <si>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</si>
  <si>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</si>
  <si>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</si>
  <si>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</si>
  <si>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</si>
  <si>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</si>
  <si>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</si>
  <si>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</si>
  <si>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</si>
  <si>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</si>
  <si>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</si>
  <si>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</si>
  <si>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</si>
  <si>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</si>
  <si>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</si>
  <si>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</si>
  <si>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</si>
  <si>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</si>
  <si>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</si>
  <si>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</si>
  <si>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</si>
  <si>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</si>
  <si>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</si>
  <si>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</si>
  <si>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</si>
  <si>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</si>
  <si>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</si>
  <si>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</si>
  <si>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</si>
  <si>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</si>
  <si>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</si>
  <si>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</si>
  <si>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</si>
  <si>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</si>
  <si>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</si>
  <si>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</si>
  <si>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</si>
  <si>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</si>
  <si>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</si>
  <si>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</si>
  <si>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</si>
  <si>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</si>
  <si>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</si>
  <si>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</si>
  <si>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</si>
  <si>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</si>
  <si>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</si>
  <si>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</si>
  <si>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</si>
  <si>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</si>
  <si>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</si>
  <si>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</si>
  <si>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</si>
  <si>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</si>
  <si>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</si>
  <si>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</si>
  <si>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</si>
  <si>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</si>
  <si>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</si>
  <si>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</si>
  <si>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</si>
  <si>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</si>
  <si>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</si>
  <si>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</si>
  <si>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</si>
  <si>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</si>
  <si>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</si>
  <si>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</si>
  <si>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</si>
  <si>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</si>
  <si>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</si>
  <si>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</si>
  <si>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</si>
  <si>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</si>
  <si>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</si>
  <si>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</si>
  <si>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</si>
  <si>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</si>
  <si>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</si>
  <si>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</si>
  <si>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</si>
  <si>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</si>
  <si>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</si>
  <si>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</si>
  <si>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</si>
  <si>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</si>
  <si>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</si>
  <si>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</si>
  <si>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</si>
  <si>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</si>
  <si>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</si>
  <si>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</si>
  <si>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</si>
  <si>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</si>
  <si>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</si>
  <si>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</si>
  <si>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</si>
  <si>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</si>
  <si>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</si>
  <si>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</si>
  <si>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</si>
  <si>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</si>
  <si>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</si>
  <si>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</si>
  <si>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</si>
  <si>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</si>
  <si>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</si>
  <si>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</si>
  <si>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</si>
  <si>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</si>
  <si>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</si>
  <si>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</si>
  <si>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</si>
  <si>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</si>
  <si>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</si>
  <si>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</si>
  <si>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</si>
  <si>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</si>
  <si>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</si>
  <si>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</si>
  <si>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</si>
  <si>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</si>
  <si>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</si>
  <si>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</si>
  <si>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</si>
  <si>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</si>
  <si>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</si>
  <si>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</si>
  <si>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</si>
  <si>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</si>
  <si>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</si>
  <si>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</si>
  <si>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</si>
  <si>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</si>
  <si>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</si>
  <si>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</si>
  <si>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</si>
  <si>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</si>
  <si>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</si>
  <si>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</si>
  <si>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</si>
  <si>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</si>
  <si>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</si>
  <si>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</si>
  <si>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</si>
  <si>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</si>
  <si>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</si>
  <si>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</si>
  <si>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</si>
  <si>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</si>
  <si>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</si>
  <si>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</si>
  <si>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</si>
  <si>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</si>
  <si>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</si>
  <si>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</si>
  <si>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</si>
  <si>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</si>
  <si>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</si>
  <si>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</si>
  <si>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</si>
  <si>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</si>
  <si>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</si>
  <si>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</si>
  <si>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</si>
  <si>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</si>
  <si>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</si>
  <si>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</si>
  <si>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</si>
  <si>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</si>
  <si>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</si>
  <si>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</si>
  <si>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</si>
  <si>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</si>
  <si>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</si>
  <si>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</si>
  <si>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</si>
  <si>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</si>
  <si>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</si>
  <si>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</si>
  <si>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</si>
  <si>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</si>
  <si>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</si>
  <si>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</si>
  <si>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</si>
  <si>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</si>
  <si>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</si>
  <si>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</si>
  <si>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</si>
  <si>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</si>
  <si>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</si>
  <si>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</si>
  <si>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</si>
  <si>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</si>
  <si>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</si>
  <si>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</si>
  <si>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</si>
  <si>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</si>
  <si>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</si>
  <si>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</si>
  <si>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</si>
  <si>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</si>
  <si>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</si>
  <si>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</si>
  <si>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</si>
  <si>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</si>
  <si>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</si>
  <si>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</si>
  <si>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</si>
  <si>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</si>
  <si>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</si>
  <si>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</si>
  <si>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</si>
  <si>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</si>
  <si>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</si>
  <si>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</si>
  <si>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</si>
  <si>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</si>
  <si>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</si>
  <si>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</si>
  <si>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</si>
  <si>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</si>
  <si>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</si>
  <si>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</si>
  <si>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</si>
  <si>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</si>
  <si>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</si>
  <si>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</si>
  <si>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</si>
  <si>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</si>
  <si>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</si>
  <si>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</si>
  <si>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</si>
  <si>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</si>
  <si>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</si>
  <si>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</si>
  <si>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</si>
  <si>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</si>
  <si>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</si>
  <si>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</si>
  <si>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</si>
  <si>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</si>
  <si>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</si>
  <si>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</si>
  <si>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</si>
  <si>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</si>
  <si>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</si>
  <si>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</si>
  <si>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</si>
  <si>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</si>
  <si>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</si>
  <si>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</si>
  <si>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</si>
  <si>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</si>
  <si>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</si>
  <si>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</si>
  <si>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</si>
  <si>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</si>
  <si>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</si>
  <si>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</si>
  <si>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</si>
  <si>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</si>
  <si>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</si>
  <si>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</si>
  <si>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</si>
  <si>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</si>
  <si>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</si>
  <si>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</si>
  <si>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</si>
  <si>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</si>
  <si>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</si>
  <si>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</si>
  <si>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</si>
  <si>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</si>
  <si>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</si>
  <si>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</si>
  <si>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</si>
  <si>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</si>
  <si>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</si>
  <si>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</si>
  <si>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</si>
  <si>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</si>
  <si>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</si>
  <si>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</si>
  <si>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</si>
  <si>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</si>
  <si>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</si>
  <si>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</si>
  <si>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</si>
  <si>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</si>
  <si>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</si>
  <si>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</si>
  <si>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</si>
  <si>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</si>
  <si>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</si>
  <si>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</si>
  <si>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</si>
  <si>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</si>
  <si>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</si>
  <si>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</si>
  <si>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</si>
  <si>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</si>
  <si>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</si>
  <si>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</si>
  <si>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</si>
  <si>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</si>
  <si>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</si>
  <si>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</si>
  <si>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</si>
  <si>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</si>
  <si>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</si>
  <si>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</si>
  <si>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</si>
  <si>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</si>
  <si>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</si>
  <si>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</si>
  <si>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</si>
  <si>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</si>
  <si>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</si>
  <si>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</si>
  <si>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</si>
  <si>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</si>
  <si>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</si>
  <si>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</si>
  <si>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</si>
  <si>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</si>
  <si>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</si>
  <si>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</si>
  <si>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</si>
  <si>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</si>
  <si>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</si>
  <si>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</si>
  <si>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</si>
  <si>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</si>
  <si>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</si>
  <si>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</si>
  <si>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</si>
  <si>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</si>
  <si>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</si>
  <si>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</si>
  <si>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</si>
  <si>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</si>
  <si>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</si>
  <si>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</si>
  <si>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</si>
  <si>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</si>
  <si>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</si>
  <si>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</si>
  <si>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</si>
  <si>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</si>
  <si>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</si>
  <si>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</si>
  <si>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</si>
  <si>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</si>
  <si>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</si>
  <si>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</si>
  <si>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</si>
  <si>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</si>
  <si>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</si>
  <si>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</si>
  <si>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</si>
  <si>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</si>
  <si>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</si>
  <si>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</si>
  <si>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</si>
  <si>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</si>
  <si>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</si>
  <si>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</si>
  <si>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</si>
  <si>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</si>
  <si>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</si>
  <si>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</si>
  <si>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</si>
  <si>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</si>
  <si>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</si>
  <si>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</si>
  <si>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</si>
  <si>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</si>
  <si>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</si>
  <si>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</si>
  <si>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</si>
  <si>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</si>
  <si>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</si>
  <si>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</si>
  <si>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</si>
  <si>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</si>
  <si>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</si>
  <si>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</si>
  <si>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</si>
  <si>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</si>
  <si>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</si>
  <si>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</si>
  <si>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</si>
  <si>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</si>
  <si>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</si>
  <si>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</si>
  <si>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</si>
  <si>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</si>
  <si>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</si>
  <si>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</si>
  <si>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</si>
  <si>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</si>
  <si>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</si>
  <si>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</si>
  <si>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</si>
  <si>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</si>
  <si>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</si>
  <si>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</si>
  <si>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</si>
  <si>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</si>
  <si>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</si>
  <si>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</si>
  <si>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</si>
  <si>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</si>
  <si>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</si>
  <si>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</si>
  <si>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</si>
  <si>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</si>
  <si>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</si>
  <si>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</si>
  <si>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</si>
  <si>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</si>
  <si>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</si>
  <si>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</si>
  <si>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</si>
  <si>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</si>
  <si>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</si>
  <si>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</si>
  <si>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</si>
  <si>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</si>
  <si>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</si>
  <si>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</si>
  <si>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</si>
  <si>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</si>
  <si>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</si>
  <si>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</si>
  <si>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</si>
  <si>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</si>
  <si>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</si>
  <si>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</si>
  <si>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</si>
  <si>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</si>
  <si>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</si>
  <si>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</si>
  <si>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</si>
  <si>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</si>
  <si>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</si>
  <si>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</si>
  <si>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</si>
  <si>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</si>
  <si>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</si>
  <si>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</si>
  <si>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</si>
  <si>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</si>
  <si>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</si>
  <si>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</si>
  <si>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</si>
  <si>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</si>
  <si>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</si>
  <si>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</si>
  <si>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</si>
  <si>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</si>
  <si>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</si>
  <si>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</si>
  <si>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</si>
  <si>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</si>
  <si>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</si>
  <si>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</si>
  <si>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</si>
  <si>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</si>
  <si>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</si>
  <si>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</si>
  <si>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</si>
  <si>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</si>
  <si>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</si>
  <si>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</si>
  <si>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</si>
  <si>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</si>
  <si>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</si>
  <si>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</si>
  <si>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</si>
  <si>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</si>
  <si>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</si>
  <si>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</si>
  <si>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</si>
  <si>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</si>
  <si>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</si>
  <si>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</si>
  <si>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</si>
  <si>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</si>
  <si>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</si>
  <si>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</si>
  <si>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</si>
  <si>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</si>
  <si>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</si>
  <si>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</si>
  <si>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</si>
  <si>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</si>
  <si>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</si>
  <si>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</si>
  <si>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</si>
  <si>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</si>
  <si>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</si>
  <si>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</si>
  <si>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</si>
  <si>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</si>
  <si>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</si>
  <si>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</si>
  <si>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</si>
  <si>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</si>
  <si>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</si>
  <si>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</si>
  <si>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</si>
  <si>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</si>
  <si>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</si>
  <si>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</si>
  <si>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</si>
  <si>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</si>
  <si>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</si>
  <si>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</si>
  <si>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</si>
  <si>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</si>
  <si>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</si>
  <si>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</si>
  <si>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</si>
  <si>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</si>
  <si>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</si>
  <si>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</si>
  <si>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</si>
  <si>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</si>
  <si>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</si>
  <si>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</si>
  <si>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</si>
  <si>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</si>
  <si>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</si>
  <si>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</si>
  <si>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</si>
  <si>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</si>
  <si>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</si>
  <si>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</si>
  <si>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</si>
  <si>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</si>
  <si>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</si>
  <si>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</si>
  <si>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</si>
  <si>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</si>
  <si>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</si>
  <si>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</si>
  <si>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</si>
  <si>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</si>
  <si>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</si>
  <si>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</si>
  <si>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</si>
  <si>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</si>
  <si>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</si>
  <si>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</si>
  <si>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</si>
  <si>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</si>
  <si>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</si>
  <si>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</si>
  <si>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</si>
  <si>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</si>
  <si>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</si>
  <si>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</si>
  <si>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</si>
  <si>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</si>
  <si>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</si>
  <si>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</si>
  <si>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</si>
  <si>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</si>
  <si>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</si>
  <si>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</si>
  <si>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</si>
  <si>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</si>
  <si>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</si>
  <si>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</si>
  <si>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</si>
  <si>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</si>
  <si>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</si>
  <si>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</si>
  <si>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</si>
  <si>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</si>
  <si>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</si>
  <si>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</si>
  <si>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</si>
  <si>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</si>
  <si>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</si>
  <si>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</si>
  <si>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</si>
  <si>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</si>
  <si>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</si>
  <si>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</si>
  <si>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</si>
  <si>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</si>
  <si>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</si>
  <si>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</si>
  <si>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</si>
  <si>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</si>
  <si>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</si>
  <si>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</si>
  <si>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</si>
  <si>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</si>
  <si>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</si>
  <si>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</si>
  <si>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</si>
  <si>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</si>
  <si>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</si>
  <si>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</si>
  <si>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</si>
  <si>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</si>
  <si>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</si>
  <si>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</si>
  <si>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</si>
  <si>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</si>
  <si>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</si>
  <si>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</si>
  <si>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</si>
  <si>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</si>
  <si>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</si>
  <si>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</si>
  <si>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</si>
  <si>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</si>
  <si>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</si>
  <si>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</si>
  <si>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</si>
  <si>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</si>
  <si>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</si>
  <si>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</si>
  <si>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</si>
  <si>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</si>
  <si>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</si>
  <si>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</si>
  <si>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</si>
  <si>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</si>
  <si>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</si>
  <si>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</si>
  <si>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</si>
  <si>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</si>
  <si>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</si>
  <si>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</si>
  <si>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</si>
  <si>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</si>
  <si>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</si>
  <si>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</si>
  <si>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</si>
  <si>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</si>
  <si>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</si>
  <si>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</si>
  <si>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</si>
  <si>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</si>
  <si>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</si>
  <si>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</si>
  <si>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</si>
  <si>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</si>
  <si>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</si>
  <si>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</si>
  <si>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</si>
  <si>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</si>
  <si>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</si>
  <si>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</si>
  <si>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</si>
  <si>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</si>
  <si>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</si>
  <si>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</si>
  <si>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</si>
  <si>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</si>
  <si>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</si>
  <si>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</si>
  <si>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</si>
  <si>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</si>
  <si>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</si>
  <si>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</si>
  <si>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</si>
  <si>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</si>
  <si>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</si>
  <si>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</si>
  <si>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</si>
  <si>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</si>
  <si>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</si>
  <si>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</si>
  <si>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</si>
  <si>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</si>
  <si>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</si>
  <si>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</si>
  <si>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</si>
  <si>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</si>
  <si>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</si>
  <si>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</si>
  <si>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</si>
  <si>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</si>
  <si>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</si>
  <si>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</si>
  <si>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</si>
  <si>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</si>
  <si>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</si>
  <si>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</si>
  <si>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</si>
  <si>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</si>
  <si>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</si>
  <si>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</si>
  <si>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</si>
  <si>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</si>
  <si>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</si>
  <si>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</si>
  <si>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</si>
  <si>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</si>
  <si>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</si>
  <si>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</si>
  <si>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</si>
  <si>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</si>
  <si>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</si>
  <si>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</si>
  <si>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</si>
  <si>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</si>
  <si>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</si>
  <si>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</si>
  <si>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</si>
  <si>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</si>
  <si>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</si>
  <si>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</si>
  <si>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</si>
  <si>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</si>
  <si>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</si>
  <si>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</si>
  <si>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</si>
  <si>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</si>
  <si>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</si>
  <si>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</si>
  <si>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</si>
  <si>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</si>
  <si>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</si>
  <si>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</si>
  <si>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</si>
  <si>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</si>
  <si>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</si>
  <si>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</si>
  <si>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</si>
  <si>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</si>
  <si>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</si>
  <si>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</si>
  <si>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</si>
  <si>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</si>
  <si>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</si>
  <si>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</si>
  <si>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</si>
  <si>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</si>
  <si>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</si>
  <si>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</si>
  <si>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</si>
  <si>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</si>
  <si>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</si>
  <si>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</si>
  <si>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</si>
  <si>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</si>
  <si>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</si>
  <si>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</si>
  <si>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</si>
  <si>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</si>
  <si>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</si>
  <si>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</si>
  <si>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</si>
  <si>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</si>
  <si>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</si>
  <si>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</si>
  <si>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</si>
  <si>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</si>
  <si>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</si>
  <si>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</si>
  <si>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</si>
  <si>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</si>
  <si>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</si>
  <si>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</si>
  <si>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</si>
  <si>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</si>
  <si>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</si>
  <si>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</si>
  <si>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</si>
  <si>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</si>
  <si>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</si>
  <si>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</si>
  <si>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</si>
  <si>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</si>
  <si>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</si>
  <si>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</si>
  <si>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</si>
  <si>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</si>
  <si>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</si>
  <si>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</si>
  <si>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</si>
  <si>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</si>
  <si>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</si>
  <si>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</si>
  <si>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</si>
  <si>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</si>
  <si>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</si>
  <si>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</si>
  <si>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</si>
  <si>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</si>
  <si>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</si>
  <si>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</si>
  <si>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</si>
  <si>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</si>
  <si>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</si>
  <si>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</si>
  <si>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</si>
  <si>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</si>
  <si>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</si>
  <si>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</si>
  <si>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</si>
  <si>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</si>
  <si>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</si>
  <si>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</si>
  <si>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</si>
  <si>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</si>
  <si>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</si>
  <si>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</si>
  <si>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</si>
  <si>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</si>
  <si>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</si>
  <si>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</si>
  <si>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</si>
  <si>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</si>
  <si>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</si>
  <si>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</si>
  <si>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</si>
  <si>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</si>
  <si>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</si>
  <si>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</si>
  <si>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</si>
  <si>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</si>
  <si>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</si>
  <si>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</si>
  <si>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</si>
  <si>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</si>
  <si>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</si>
  <si>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</si>
  <si>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</si>
  <si>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</si>
  <si>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</si>
  <si>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</si>
  <si>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</si>
  <si>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</si>
  <si>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</si>
  <si>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</si>
  <si>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</si>
  <si>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</si>
  <si>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</si>
  <si>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</si>
  <si>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</si>
  <si>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</si>
  <si>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</si>
  <si>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</si>
  <si>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</si>
  <si>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</si>
  <si>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</si>
  <si>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</si>
  <si>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</si>
  <si>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</si>
  <si>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</si>
  <si>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</si>
  <si>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</si>
  <si>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</si>
  <si>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</si>
  <si>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</si>
  <si>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</si>
  <si>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</si>
  <si>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</si>
  <si>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</si>
  <si>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</si>
  <si>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</si>
  <si>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</si>
  <si>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</si>
  <si>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</si>
  <si>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</si>
  <si>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</si>
  <si>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</si>
  <si>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</si>
  <si>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</si>
  <si>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</si>
  <si>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</si>
  <si>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</si>
  <si>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</si>
  <si>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</si>
  <si>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</si>
  <si>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</si>
  <si>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</si>
  <si>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</si>
  <si>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</si>
  <si>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</si>
  <si>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</si>
  <si>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</si>
  <si>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</si>
  <si>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</si>
  <si>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</si>
  <si>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</si>
  <si>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</si>
  <si>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</si>
  <si>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</si>
  <si>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</si>
  <si>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</si>
  <si>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</si>
  <si>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</si>
  <si>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</si>
  <si>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</si>
  <si>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</si>
  <si>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</si>
  <si>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</si>
  <si>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</si>
  <si>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</si>
  <si>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</si>
  <si>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</si>
  <si>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</si>
  <si>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</si>
  <si>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</si>
  <si>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</si>
  <si>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</si>
  <si>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</si>
  <si>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</si>
  <si>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</si>
  <si>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</si>
  <si>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</si>
  <si>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</si>
  <si>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</si>
  <si>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</si>
  <si>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</si>
  <si>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</si>
  <si>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</si>
  <si>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</si>
  <si>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</si>
  <si>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</si>
  <si>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</si>
  <si>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</si>
  <si>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</si>
  <si>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</si>
  <si>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</si>
  <si>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</si>
  <si>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</si>
  <si>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</si>
  <si>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</si>
  <si>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</si>
  <si>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</si>
  <si>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</si>
  <si>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</si>
  <si>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</si>
  <si>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</si>
  <si>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</si>
  <si>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</si>
  <si>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</si>
  <si>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</si>
  <si>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</si>
  <si>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</si>
  <si>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</si>
  <si>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</si>
  <si>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</si>
  <si>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</si>
  <si>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</si>
  <si>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</si>
  <si>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</si>
  <si>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</si>
  <si>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</si>
  <si>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</si>
  <si>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</si>
  <si>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</si>
  <si>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</si>
  <si>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</si>
  <si>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</si>
  <si>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</si>
  <si>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</si>
  <si>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</si>
  <si>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</si>
  <si>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</si>
  <si>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</si>
  <si>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</si>
  <si>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</si>
  <si>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</si>
  <si>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</si>
  <si>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</si>
  <si>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</si>
  <si>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</si>
  <si>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</si>
  <si>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</si>
  <si>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</si>
  <si>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</si>
  <si>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</si>
  <si>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</si>
  <si>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</si>
  <si>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</si>
  <si>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</si>
  <si>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</si>
  <si>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</si>
  <si>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</si>
  <si>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</si>
  <si>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</si>
  <si>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</si>
  <si>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</si>
  <si>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</si>
  <si>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</si>
  <si>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</si>
  <si>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</si>
  <si>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</si>
  <si>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</si>
  <si>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</si>
  <si>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</si>
  <si>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</si>
  <si>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</si>
  <si>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</si>
  <si>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</si>
  <si>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</si>
  <si>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</si>
  <si>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</si>
  <si>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</si>
  <si>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</si>
  <si>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</si>
  <si>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</si>
  <si>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</si>
  <si>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</si>
  <si>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</si>
  <si>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</si>
  <si>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</si>
  <si>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</si>
  <si>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</si>
  <si>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</si>
  <si>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</si>
  <si>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</si>
  <si>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</si>
  <si>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</si>
  <si>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</si>
  <si>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</si>
  <si>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</si>
  <si>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</si>
  <si>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</si>
  <si>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</si>
  <si>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</si>
  <si>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</si>
  <si>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</si>
  <si>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</si>
  <si>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</si>
  <si>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</si>
  <si>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</si>
  <si>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</si>
  <si>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</si>
  <si>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</si>
  <si>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</si>
  <si>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</si>
  <si>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</si>
  <si>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</si>
  <si>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</si>
  <si>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</si>
  <si>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</si>
  <si>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</si>
  <si>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</si>
  <si>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</si>
  <si>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</si>
  <si>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</si>
  <si>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</si>
  <si>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</si>
  <si>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</si>
  <si>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</si>
  <si>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</si>
  <si>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</si>
  <si>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</si>
  <si>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</si>
  <si>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</si>
  <si>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</si>
  <si>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</si>
  <si>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</si>
  <si>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</si>
  <si>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</si>
  <si>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</si>
  <si>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</si>
  <si>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</si>
  <si>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</si>
  <si>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</si>
  <si>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</si>
  <si>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</si>
  <si>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</si>
  <si>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</si>
  <si>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</si>
  <si>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</si>
  <si>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</si>
  <si>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</si>
  <si>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</si>
  <si>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</si>
  <si>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</si>
  <si>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</si>
  <si>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</si>
  <si>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</si>
  <si>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</si>
  <si>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</si>
  <si>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</si>
  <si>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</si>
  <si>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</si>
  <si>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</si>
  <si>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</si>
  <si>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</si>
  <si>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</si>
  <si>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</si>
  <si>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</si>
  <si>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</si>
  <si>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</si>
  <si>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</si>
  <si>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</si>
  <si>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</si>
  <si>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</si>
  <si>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</si>
  <si>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</si>
  <si>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</si>
  <si>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</si>
  <si>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</si>
  <si>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</si>
  <si>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</si>
  <si>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</si>
  <si>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</si>
  <si>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</si>
  <si>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</si>
  <si>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</si>
  <si>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</si>
  <si>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</si>
  <si>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</si>
  <si>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</si>
  <si>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</si>
  <si>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</si>
  <si>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</si>
  <si>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</si>
  <si>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</si>
  <si>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</si>
  <si>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</si>
  <si>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</si>
  <si>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</si>
  <si>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</si>
  <si>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</si>
  <si>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</si>
  <si>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</si>
  <si>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</si>
  <si>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</si>
  <si>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</si>
  <si>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</si>
  <si>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</si>
  <si>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</si>
  <si>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</si>
  <si>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</si>
  <si>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</si>
  <si>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</si>
  <si>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</si>
  <si>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</si>
  <si>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</si>
  <si>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</si>
  <si>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</si>
  <si>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</si>
  <si>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</si>
  <si>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</si>
  <si>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</si>
  <si>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</si>
  <si>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</si>
  <si>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</si>
  <si>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</si>
  <si>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</si>
  <si>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</si>
  <si>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</si>
  <si>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</si>
  <si>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</si>
  <si>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</si>
  <si>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</si>
  <si>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</si>
  <si>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</si>
  <si>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</si>
  <si>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</si>
  <si>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</si>
  <si>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</si>
  <si>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</si>
  <si>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</si>
  <si>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</si>
  <si>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</si>
  <si>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</si>
  <si>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</si>
  <si>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</si>
  <si>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</si>
  <si>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</si>
  <si>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</si>
  <si>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</si>
  <si>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</si>
  <si>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</si>
  <si>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</si>
  <si>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</si>
  <si>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</si>
  <si>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</si>
  <si>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</si>
  <si>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</si>
  <si>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</si>
  <si>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</si>
  <si>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</si>
  <si>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</si>
  <si>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</si>
  <si>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</si>
  <si>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</si>
  <si>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</si>
  <si>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</si>
  <si>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</si>
  <si>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</si>
  <si>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</si>
  <si>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</si>
  <si>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</si>
  <si>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</si>
  <si>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</si>
  <si>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</si>
  <si>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</si>
  <si>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</si>
  <si>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</si>
  <si>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</si>
  <si>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</si>
  <si>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</si>
  <si>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</si>
  <si>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</si>
  <si>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</si>
  <si>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</si>
  <si>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</si>
  <si>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</si>
  <si>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</si>
  <si>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</si>
  <si>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</si>
  <si>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</si>
  <si>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</si>
  <si>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</si>
  <si>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</si>
  <si>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</si>
  <si>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</si>
  <si>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</si>
  <si>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</si>
  <si>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</si>
  <si>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</si>
  <si>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</si>
  <si>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</si>
  <si>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</si>
  <si>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</si>
  <si>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</si>
  <si>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</si>
  <si>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</si>
  <si>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</si>
  <si>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</si>
  <si>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</si>
  <si>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</si>
  <si>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</si>
  <si>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</si>
  <si>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</si>
  <si>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</si>
  <si>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</si>
  <si>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</si>
  <si>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</si>
  <si>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</si>
  <si>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</si>
  <si>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</si>
  <si>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</si>
  <si>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</si>
  <si>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</si>
  <si>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</si>
  <si>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</si>
  <si>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</si>
  <si>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</si>
  <si>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</si>
  <si>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</si>
  <si>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</si>
  <si>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</si>
  <si>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</si>
  <si>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</si>
  <si>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</si>
  <si>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</si>
  <si>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</si>
  <si>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</si>
  <si>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</si>
  <si>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</si>
  <si>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</si>
  <si>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</si>
  <si>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</si>
  <si>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</si>
  <si>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</si>
  <si>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</si>
  <si>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</si>
  <si>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</si>
  <si>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</si>
  <si>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</si>
  <si>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</si>
  <si>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</si>
  <si>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</si>
  <si>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</si>
  <si>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</si>
  <si>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</si>
  <si>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</si>
  <si>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</si>
  <si>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</si>
  <si>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</si>
  <si>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</si>
  <si>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</si>
  <si>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</si>
  <si>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</si>
  <si>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</si>
  <si>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</si>
  <si>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</si>
  <si>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</si>
  <si>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</si>
  <si>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</si>
  <si>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</si>
  <si>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</si>
  <si>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</si>
  <si>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</si>
  <si>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</si>
  <si>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</si>
  <si>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</si>
  <si>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</si>
  <si>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</si>
  <si>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</si>
  <si>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</si>
  <si>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</si>
  <si>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</si>
  <si>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</si>
  <si>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</si>
  <si>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</si>
  <si>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</si>
  <si>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</si>
  <si>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</si>
  <si>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</si>
  <si>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</si>
  <si>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</si>
  <si>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</si>
  <si>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</si>
  <si>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</si>
  <si>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</si>
  <si>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</si>
  <si>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</si>
  <si>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</si>
  <si>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</si>
  <si>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</si>
  <si>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</si>
  <si>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</si>
  <si>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</si>
  <si>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</si>
  <si>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</si>
  <si>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</si>
  <si>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</si>
  <si>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</si>
  <si>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</si>
  <si>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</si>
  <si>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</si>
  <si>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</si>
  <si>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</si>
  <si>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</si>
  <si>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</si>
  <si>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</si>
  <si>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</si>
  <si>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</si>
  <si>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</si>
  <si>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</si>
  <si>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</si>
  <si>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</si>
  <si>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</si>
  <si>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</si>
  <si>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</si>
  <si>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</si>
  <si>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</si>
  <si>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</si>
  <si>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</si>
  <si>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</si>
  <si>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</si>
  <si>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</si>
  <si>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</si>
  <si>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</si>
  <si>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</si>
  <si>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</si>
  <si>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</si>
  <si>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</si>
  <si>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</si>
  <si>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</si>
  <si>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</si>
  <si>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</si>
  <si>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</si>
  <si>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</si>
  <si>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</si>
  <si>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</si>
  <si>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</si>
  <si>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</si>
  <si>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</si>
  <si>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</si>
  <si>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</si>
  <si>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</si>
  <si>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</si>
  <si>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</si>
  <si>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</si>
  <si>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</si>
  <si>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</si>
  <si>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</si>
  <si>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</si>
  <si>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</si>
  <si>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</si>
  <si>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</si>
  <si>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</si>
  <si>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</si>
  <si>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</si>
  <si>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</si>
  <si>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</si>
  <si>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</si>
  <si>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</si>
  <si>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</si>
  <si>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</si>
  <si>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</si>
  <si>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</si>
  <si>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</si>
  <si>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</si>
  <si>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</si>
  <si>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</si>
  <si>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</si>
  <si>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</si>
  <si>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</si>
  <si>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</si>
  <si>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</si>
  <si>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</si>
  <si>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</si>
  <si>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</si>
  <si>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</si>
  <si>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</si>
  <si>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</si>
  <si>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</si>
  <si>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</si>
  <si>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</si>
  <si>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</si>
  <si>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</si>
  <si>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</si>
  <si>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</si>
  <si>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</si>
  <si>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</si>
  <si>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</si>
  <si>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</si>
  <si>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</si>
  <si>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</si>
  <si>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</si>
  <si>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</si>
  <si>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</si>
  <si>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</si>
  <si>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</si>
  <si>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</si>
  <si>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</si>
  <si>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</si>
  <si>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</si>
  <si>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</si>
  <si>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</si>
  <si>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</si>
  <si>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</si>
  <si>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</si>
  <si>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</si>
  <si>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</si>
  <si>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</si>
  <si>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</si>
  <si>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</si>
  <si>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</si>
  <si>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</si>
  <si>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</si>
  <si>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</si>
  <si>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</si>
  <si>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</si>
  <si>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</si>
  <si>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</si>
  <si>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</si>
  <si>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</si>
  <si>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</si>
  <si>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</si>
  <si>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</si>
  <si>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</si>
  <si>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</si>
  <si>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</si>
  <si>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</si>
  <si>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</si>
  <si>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</si>
  <si>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</si>
  <si>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</si>
  <si>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</si>
  <si>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</si>
  <si>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</si>
  <si>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</si>
  <si>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</si>
  <si>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</si>
  <si>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</si>
  <si>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</si>
  <si>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</si>
  <si>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</si>
  <si>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</si>
  <si>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</si>
  <si>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</si>
  <si>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</si>
  <si>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</si>
  <si>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</si>
  <si>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</si>
  <si>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</si>
  <si>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</si>
  <si>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</si>
  <si>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</si>
  <si>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</si>
  <si>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</si>
  <si>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</si>
  <si>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</si>
  <si>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</si>
  <si>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</si>
  <si>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</si>
  <si>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</si>
  <si>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</si>
  <si>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</si>
  <si>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</si>
  <si>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</si>
  <si>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</si>
  <si>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</si>
  <si>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</si>
  <si>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</si>
  <si>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</si>
  <si>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</si>
  <si>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</si>
  <si>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</si>
  <si>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</si>
  <si>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</si>
  <si>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</si>
  <si>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</si>
  <si>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</si>
  <si>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</si>
  <si>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</si>
  <si>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</si>
  <si>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</si>
  <si>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</si>
  <si>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</si>
  <si>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</si>
  <si>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</si>
  <si>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</si>
  <si>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</si>
  <si>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</si>
  <si>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</si>
  <si>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</si>
  <si>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</si>
  <si>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</si>
  <si>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</si>
  <si>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</si>
  <si>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</si>
  <si>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</si>
  <si>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</si>
  <si>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</si>
  <si>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</si>
  <si>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</si>
  <si>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</si>
  <si>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</si>
  <si>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</si>
  <si>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</si>
  <si>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</si>
  <si>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</si>
  <si>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</si>
  <si>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</si>
  <si>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</si>
  <si>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</si>
  <si>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</si>
  <si>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</si>
  <si>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</si>
  <si>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</si>
  <si>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</si>
  <si>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</si>
  <si>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</si>
  <si>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</si>
  <si>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</si>
  <si>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</si>
  <si>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</si>
  <si>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</si>
  <si>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</si>
  <si>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</si>
  <si>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</si>
  <si>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</si>
  <si>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</si>
  <si>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</si>
  <si>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</si>
  <si>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</si>
  <si>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</si>
  <si>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</si>
  <si>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</si>
  <si>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</si>
  <si>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</si>
  <si>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</si>
  <si>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</si>
  <si>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</si>
  <si>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</si>
  <si>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</si>
  <si>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</si>
  <si>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</si>
  <si>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</si>
  <si>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</si>
  <si>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</si>
  <si>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</si>
  <si>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</si>
  <si>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</si>
  <si>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</si>
  <si>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</si>
  <si>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</si>
  <si>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</si>
  <si>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</si>
  <si>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</si>
  <si>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</si>
  <si>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</si>
  <si>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</si>
  <si>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</si>
  <si>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</si>
  <si>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</si>
  <si>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</si>
  <si>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</si>
  <si>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</si>
  <si>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</si>
  <si>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</si>
  <si>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</si>
  <si>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</si>
  <si>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</si>
  <si>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</si>
  <si>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</si>
  <si>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</si>
  <si>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</si>
  <si>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</si>
  <si>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</si>
  <si>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</si>
  <si>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</si>
  <si>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</si>
  <si>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</si>
  <si>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</si>
  <si>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</si>
  <si>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</si>
  <si>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</si>
  <si>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</si>
  <si>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</si>
  <si>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</si>
  <si>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</si>
  <si>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</si>
  <si>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</si>
  <si>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</si>
  <si>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</si>
  <si>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</si>
  <si>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</si>
  <si>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</si>
  <si>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</si>
  <si>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</si>
  <si>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</si>
  <si>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</si>
  <si>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</si>
  <si>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</si>
  <si>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</si>
  <si>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</si>
  <si>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</si>
  <si>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</si>
  <si>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</si>
  <si>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</si>
  <si>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</si>
  <si>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</si>
  <si>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</si>
  <si>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</si>
  <si>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</si>
  <si>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</si>
  <si>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</si>
  <si>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</si>
  <si>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</si>
  <si>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</si>
  <si>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</si>
  <si>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</si>
  <si>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</si>
  <si>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</si>
  <si>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</si>
  <si>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</si>
  <si>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</si>
  <si>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</si>
  <si>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</si>
  <si>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</si>
  <si>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</si>
  <si>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</si>
  <si>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</si>
  <si>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</si>
  <si>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</si>
  <si>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</si>
  <si>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</si>
  <si>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</si>
  <si>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</si>
  <si>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</si>
  <si>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</si>
  <si>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</si>
  <si>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</si>
  <si>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</si>
  <si>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</si>
  <si>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</si>
  <si>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</si>
  <si>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</si>
  <si>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</si>
  <si>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</si>
  <si>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</si>
  <si>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</si>
  <si>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</si>
  <si>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</si>
  <si>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</si>
  <si>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</si>
  <si>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</si>
  <si>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</si>
  <si>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</si>
  <si>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</si>
  <si>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</si>
  <si>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</si>
  <si>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</si>
  <si>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</si>
  <si>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</si>
  <si>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</si>
  <si>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</si>
  <si>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</si>
  <si>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</si>
  <si>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</si>
  <si>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</si>
  <si>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</si>
  <si>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</si>
  <si>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</si>
  <si>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</si>
  <si>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</si>
  <si>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</si>
  <si>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</si>
  <si>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</si>
  <si>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</si>
  <si>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</si>
  <si>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</si>
  <si>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</si>
  <si>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</si>
  <si>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</si>
  <si>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</si>
  <si>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</si>
  <si>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</si>
  <si>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</si>
  <si>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</si>
  <si>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</si>
  <si>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</si>
  <si>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</si>
  <si>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</si>
  <si>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</si>
  <si>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</si>
  <si>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</si>
  <si>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</si>
  <si>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</si>
  <si>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</si>
  <si>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</si>
  <si>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</si>
  <si>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</si>
  <si>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</si>
  <si>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</si>
  <si>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</si>
  <si>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</si>
  <si>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</si>
  <si>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</si>
  <si>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</si>
  <si>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</si>
  <si>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</si>
  <si>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</si>
  <si>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</si>
  <si>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</si>
  <si>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</si>
  <si>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</si>
  <si>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</si>
  <si>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</si>
  <si>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</si>
  <si>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</si>
  <si>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</si>
  <si>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</si>
  <si>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</si>
  <si>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</si>
  <si>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</si>
  <si>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</si>
  <si>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</si>
  <si>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</si>
  <si>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</si>
  <si>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</si>
  <si>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</si>
  <si>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</si>
  <si>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</si>
  <si>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</si>
  <si>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</si>
  <si>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</si>
  <si>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</si>
  <si>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</si>
  <si>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</si>
  <si>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</si>
  <si>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</si>
  <si>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</si>
  <si>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</si>
  <si>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</si>
  <si>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</si>
  <si>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</si>
  <si>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</si>
  <si>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</si>
  <si>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</si>
  <si>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</si>
  <si>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</si>
  <si>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</si>
  <si>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</si>
  <si>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</si>
  <si>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</si>
  <si>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</si>
  <si>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</si>
  <si>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</si>
  <si>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</si>
  <si>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</si>
  <si>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</si>
  <si>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</si>
  <si>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</si>
  <si>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</si>
  <si>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</si>
  <si>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</si>
  <si>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</si>
  <si>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</si>
  <si>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</si>
  <si>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</si>
  <si>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</si>
  <si>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</si>
  <si>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</si>
  <si>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</si>
  <si>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</si>
  <si>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</si>
  <si>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</si>
  <si>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</si>
  <si>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</si>
  <si>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</si>
  <si>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</si>
  <si>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</si>
  <si>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</si>
  <si>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</si>
  <si>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</si>
  <si>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</si>
  <si>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</si>
  <si>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</si>
  <si>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</si>
  <si>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</si>
  <si>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</si>
  <si>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</si>
  <si>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</si>
  <si>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</si>
  <si>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</si>
  <si>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</si>
  <si>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</si>
  <si>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</si>
  <si>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</si>
  <si>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</si>
  <si>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</si>
  <si>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</si>
  <si>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</si>
  <si>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</si>
  <si>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</si>
  <si>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</si>
  <si>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</si>
  <si>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</si>
  <si>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</si>
  <si>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</si>
  <si>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</si>
  <si>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</si>
  <si>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</si>
  <si>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</si>
  <si>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</si>
  <si>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</si>
  <si>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</si>
  <si>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</si>
  <si>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</si>
  <si>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</si>
  <si>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</si>
  <si>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</si>
  <si>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</si>
  <si>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</si>
  <si>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</si>
  <si>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</si>
  <si>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</si>
  <si>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</si>
  <si>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</si>
  <si>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</si>
  <si>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</si>
  <si>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</si>
  <si>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</si>
  <si>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</si>
  <si>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</si>
  <si>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</si>
  <si>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</si>
  <si>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</si>
  <si>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</si>
  <si>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</si>
  <si>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</si>
  <si>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</si>
  <si>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</si>
  <si>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</si>
  <si>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</si>
  <si>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</si>
  <si>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</si>
  <si>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</si>
  <si>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</si>
  <si>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</si>
  <si>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</si>
  <si>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</si>
  <si>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</si>
  <si>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</si>
  <si>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</si>
  <si>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</si>
  <si>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</si>
  <si>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</si>
  <si>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</si>
  <si>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</si>
  <si>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</si>
  <si>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</si>
  <si>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</si>
  <si>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</si>
  <si>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</si>
  <si>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</si>
  <si>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</si>
  <si>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</si>
  <si>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</si>
  <si>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</si>
  <si>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</si>
  <si>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</si>
  <si>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</si>
  <si>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</si>
  <si>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</si>
  <si>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</si>
  <si>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</si>
  <si>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</si>
  <si>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</si>
  <si>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</si>
  <si>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</si>
  <si>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</si>
  <si>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</si>
  <si>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</si>
  <si>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</si>
  <si>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</si>
  <si>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</si>
  <si>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</si>
  <si>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</si>
  <si>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</si>
  <si>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</si>
  <si>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</si>
  <si>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</si>
  <si>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</si>
  <si>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</si>
  <si>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</si>
  <si>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</si>
  <si>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</si>
  <si>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</si>
  <si>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</si>
  <si>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</si>
  <si>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</si>
  <si>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</si>
  <si>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</si>
  <si>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</si>
  <si>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</si>
  <si>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</si>
  <si>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</si>
  <si>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</si>
  <si>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</si>
  <si>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</si>
  <si>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</si>
  <si>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</si>
  <si>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</si>
  <si>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</si>
  <si>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</si>
  <si>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</si>
  <si>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</si>
  <si>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</si>
  <si>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</si>
  <si>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</si>
  <si>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</si>
  <si>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</si>
  <si>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</si>
  <si>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</si>
  <si>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</si>
  <si>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</si>
  <si>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</si>
  <si>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</si>
  <si>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</si>
  <si>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</si>
  <si>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</si>
  <si>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</si>
  <si>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</si>
  <si>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</si>
  <si>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</si>
  <si>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</si>
  <si>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</si>
  <si>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</si>
  <si>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</si>
  <si>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</si>
  <si>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</si>
  <si>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</si>
  <si>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</si>
  <si>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</si>
  <si>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</si>
  <si>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</si>
  <si>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</si>
  <si>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</si>
  <si>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</si>
  <si>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</si>
  <si>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</si>
  <si>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</si>
  <si>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</si>
  <si>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</si>
  <si>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</si>
  <si>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</si>
  <si>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</si>
  <si>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</si>
  <si>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</si>
  <si>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</si>
  <si>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</si>
  <si>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</si>
  <si>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</si>
  <si>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</si>
  <si>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</si>
  <si>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</si>
  <si>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</si>
  <si>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</si>
  <si>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</si>
  <si>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</si>
  <si>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</si>
  <si>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</si>
  <si>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</si>
  <si>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</si>
  <si>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</si>
  <si>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</si>
  <si>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</si>
  <si>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</si>
  <si>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</si>
  <si>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</si>
  <si>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</si>
  <si>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</si>
  <si>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</si>
  <si>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</si>
  <si>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</si>
  <si>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</si>
  <si>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</si>
  <si>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</si>
  <si>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</si>
  <si>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</si>
  <si>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</si>
  <si>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</si>
  <si>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</si>
  <si>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</si>
  <si>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</si>
  <si>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</si>
  <si>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</si>
  <si>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</si>
  <si>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</si>
  <si>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</si>
  <si>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</si>
  <si>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</si>
  <si>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</si>
  <si>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</si>
  <si>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</si>
  <si>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</si>
  <si>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</si>
  <si>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</si>
  <si>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</si>
  <si>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</si>
  <si>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</si>
  <si>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</si>
  <si>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</si>
  <si>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</si>
  <si>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</si>
  <si>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</si>
  <si>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</si>
  <si>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</si>
  <si>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</si>
  <si>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</si>
  <si>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</si>
  <si>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</si>
  <si>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</si>
  <si>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</si>
  <si>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</si>
  <si>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</si>
  <si>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</si>
  <si>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</si>
  <si>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</si>
  <si>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</si>
  <si>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</si>
  <si>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</si>
  <si>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</si>
  <si>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</si>
  <si>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</si>
  <si>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</si>
  <si>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</si>
  <si>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</si>
  <si>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</si>
  <si>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</si>
  <si>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</si>
  <si>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</si>
  <si>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</si>
  <si>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</si>
  <si>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</si>
  <si>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</si>
  <si>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</si>
  <si>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</si>
  <si>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</si>
  <si>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</si>
  <si>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</si>
  <si>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</si>
  <si>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</si>
  <si>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</si>
  <si>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</si>
  <si>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</si>
  <si>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</si>
  <si>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</si>
  <si>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</si>
  <si>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</si>
  <si>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</si>
  <si>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</si>
  <si>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</si>
  <si>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</si>
  <si>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</si>
  <si>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</si>
  <si>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</si>
  <si>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</si>
  <si>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</si>
  <si>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</si>
  <si>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</si>
  <si>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</si>
  <si>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</si>
  <si>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</si>
  <si>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</si>
  <si>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</si>
  <si>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</si>
  <si>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</si>
  <si>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</si>
  <si>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</si>
  <si>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</si>
  <si>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</si>
  <si>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</si>
  <si>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</si>
  <si>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</si>
  <si>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</si>
  <si>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</si>
  <si>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</si>
  <si>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</si>
  <si>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</si>
  <si>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</si>
  <si>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</si>
  <si>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</si>
  <si>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</si>
  <si>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</si>
  <si>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</si>
  <si>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</si>
  <si>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</si>
  <si>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</si>
  <si>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</si>
  <si>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</si>
  <si>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</si>
  <si>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</si>
  <si>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</si>
  <si>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</si>
  <si>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</si>
  <si>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</si>
  <si>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</si>
  <si>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</si>
  <si>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</si>
  <si>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</si>
  <si>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</si>
  <si>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</si>
  <si>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</si>
  <si>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</si>
  <si>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</si>
  <si>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</si>
  <si>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</si>
  <si>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</si>
  <si>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</si>
  <si>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</si>
  <si>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</si>
  <si>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</si>
  <si>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</si>
  <si>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</si>
  <si>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</si>
  <si>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</si>
  <si>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</si>
  <si>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</si>
  <si>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</si>
  <si>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</si>
  <si>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</si>
  <si>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</si>
  <si>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</si>
  <si>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</si>
  <si>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</si>
  <si>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</si>
  <si>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</si>
  <si>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</si>
  <si>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</si>
  <si>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</si>
  <si>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</si>
  <si>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</si>
  <si>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</si>
  <si>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</si>
  <si>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</si>
  <si>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</si>
  <si>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</si>
  <si>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</si>
  <si>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</si>
  <si>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</si>
  <si>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</si>
  <si>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</si>
  <si>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</si>
  <si>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</si>
  <si>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</si>
  <si>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</si>
  <si>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</si>
  <si>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</si>
  <si>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</si>
  <si>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</si>
  <si>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</si>
  <si>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</si>
  <si>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</si>
  <si>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</si>
  <si>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</si>
  <si>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</si>
  <si>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</si>
  <si>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</si>
  <si>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</si>
  <si>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</si>
  <si>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</si>
  <si>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</si>
  <si>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</si>
  <si>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</si>
  <si>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</si>
  <si>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</si>
  <si>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</si>
  <si>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</si>
  <si>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</si>
  <si>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</si>
  <si>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</si>
  <si>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</si>
  <si>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</si>
  <si>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</si>
  <si>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</si>
  <si>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</si>
  <si>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</si>
  <si>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</si>
  <si>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</si>
  <si>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</si>
  <si>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</si>
  <si>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</si>
  <si>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</si>
  <si>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</si>
  <si>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</si>
  <si>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</si>
  <si>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</si>
  <si>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</si>
  <si>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</si>
  <si>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</si>
  <si>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</si>
  <si>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</si>
  <si>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</si>
  <si>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</si>
  <si>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</si>
  <si>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</si>
  <si>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</si>
  <si>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</si>
  <si>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</si>
  <si>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</si>
  <si>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</si>
  <si>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</si>
  <si>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</si>
  <si>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</si>
  <si>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</si>
  <si>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</si>
  <si>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</si>
  <si>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</si>
  <si>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</si>
  <si>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</si>
  <si>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</si>
  <si>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</si>
  <si>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</si>
  <si>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</si>
  <si>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</si>
  <si>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</si>
  <si>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</si>
  <si>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</si>
  <si>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</si>
  <si>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</si>
  <si>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</si>
  <si>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</si>
  <si>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</si>
  <si>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</si>
  <si>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</si>
  <si>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</si>
  <si>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</si>
  <si>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</si>
  <si>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</si>
  <si>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</si>
  <si>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</si>
  <si>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</si>
  <si>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</si>
  <si>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</si>
  <si>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</si>
  <si>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</si>
  <si>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</si>
  <si>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</si>
  <si>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</si>
  <si>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</si>
  <si>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</si>
  <si>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</si>
  <si>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</si>
  <si>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</si>
  <si>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</si>
  <si>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</si>
  <si>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</si>
  <si>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</si>
  <si>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</si>
  <si>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</si>
  <si>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</si>
  <si>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</si>
  <si>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</si>
  <si>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</si>
  <si>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</si>
  <si>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</si>
  <si>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</si>
  <si>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</si>
  <si>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</si>
  <si>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</si>
  <si>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</si>
  <si>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</si>
  <si>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</si>
  <si>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</si>
  <si>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</si>
  <si>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</si>
  <si>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</si>
  <si>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</si>
  <si>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</si>
  <si>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</si>
  <si>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</si>
  <si>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</si>
  <si>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</si>
  <si>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</si>
  <si>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</si>
  <si>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</si>
  <si>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</si>
  <si>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</si>
  <si>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</si>
  <si>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</si>
  <si>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</si>
  <si>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</si>
  <si>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</si>
  <si>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</si>
  <si>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</si>
  <si>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</si>
  <si>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</si>
  <si>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</si>
  <si>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</si>
  <si>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</si>
  <si>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</si>
  <si>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</si>
  <si>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</si>
  <si>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</si>
  <si>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</si>
  <si>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</si>
  <si>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</si>
  <si>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</si>
  <si>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</si>
  <si>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</si>
  <si>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</si>
  <si>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</si>
  <si>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</si>
  <si>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</si>
  <si>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</si>
  <si>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</si>
  <si>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</si>
  <si>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</si>
  <si>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</si>
  <si>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</si>
  <si>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</si>
  <si>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</si>
  <si>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</si>
  <si>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</si>
  <si>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</si>
  <si>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</si>
  <si>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</si>
  <si>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</si>
  <si>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</si>
  <si>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</si>
  <si>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</si>
  <si>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</si>
  <si>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</si>
  <si>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</si>
  <si>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</si>
  <si>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</si>
  <si>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</si>
  <si>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</si>
  <si>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</si>
  <si>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</si>
  <si>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</si>
  <si>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</si>
  <si>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</si>
  <si>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</si>
  <si>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</si>
  <si>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</si>
  <si>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</si>
  <si>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</si>
  <si>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</si>
  <si>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</si>
  <si>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</si>
  <si>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</si>
  <si>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</si>
  <si>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</si>
  <si>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</si>
  <si>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</si>
  <si>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</si>
  <si>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</si>
  <si>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</si>
  <si>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</si>
  <si>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</si>
  <si>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</si>
  <si>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</si>
  <si>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</si>
  <si>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</si>
  <si>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</si>
  <si>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</si>
  <si>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</si>
  <si>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</si>
  <si>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</si>
  <si>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</si>
  <si>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</si>
  <si>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</si>
  <si>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</si>
  <si>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</si>
  <si>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</si>
  <si>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</si>
  <si>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</si>
  <si>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</si>
  <si>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</si>
  <si>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</si>
  <si>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</si>
  <si>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</si>
  <si>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</si>
  <si>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</si>
  <si>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</si>
  <si>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</si>
  <si>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</si>
  <si>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</si>
  <si>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</si>
  <si>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</si>
  <si>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</si>
  <si>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</si>
  <si>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</si>
  <si>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</si>
  <si>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</si>
  <si>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</si>
  <si>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</si>
  <si>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</si>
  <si>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</si>
  <si>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</si>
  <si>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</si>
  <si>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</si>
  <si>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</si>
  <si>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</si>
  <si>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</si>
  <si>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</si>
  <si>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</si>
  <si>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</si>
  <si>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</si>
  <si>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</si>
  <si>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</si>
  <si>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</si>
  <si>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</si>
  <si>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</si>
  <si>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</si>
  <si>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</si>
  <si>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</si>
  <si>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</si>
  <si>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</si>
  <si>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</si>
  <si>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</si>
  <si>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</si>
  <si>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</si>
  <si>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</si>
  <si>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</si>
  <si>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</si>
  <si>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</si>
  <si>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</si>
  <si>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</si>
  <si>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</si>
  <si>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</si>
  <si>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</si>
  <si>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</si>
  <si>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</si>
  <si>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</si>
  <si>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</si>
  <si>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</si>
  <si>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</si>
  <si>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</si>
  <si>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</si>
  <si>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</si>
  <si>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</si>
  <si>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</si>
  <si>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</si>
  <si>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</si>
  <si>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</si>
  <si>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</si>
  <si>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</si>
  <si>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</si>
  <si>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</si>
  <si>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</si>
  <si>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</si>
  <si>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</si>
  <si>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</si>
  <si>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</si>
  <si>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</si>
  <si>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</si>
  <si>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</si>
  <si>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</si>
  <si>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</si>
  <si>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</si>
  <si>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</si>
  <si>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</si>
  <si>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</si>
  <si>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</si>
  <si>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</si>
  <si>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</si>
  <si>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</si>
  <si>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</si>
  <si>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</si>
  <si>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</si>
  <si>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</si>
  <si>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</si>
  <si>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</si>
  <si>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</si>
  <si>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</si>
  <si>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</si>
  <si>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</si>
  <si>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</si>
  <si>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</si>
  <si>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</si>
  <si>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</si>
  <si>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</si>
  <si>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</si>
  <si>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</si>
  <si>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</si>
  <si>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</si>
  <si>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</si>
  <si>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</si>
  <si>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</si>
  <si>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</si>
  <si>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</si>
  <si>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</si>
  <si>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</si>
  <si>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</si>
  <si>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</si>
  <si>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</si>
  <si>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</si>
  <si>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</si>
  <si>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</si>
  <si>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</si>
  <si>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</si>
  <si>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</si>
  <si>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</si>
  <si>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</si>
  <si>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</si>
  <si>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</si>
  <si>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</si>
  <si>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</si>
  <si>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</si>
  <si>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</si>
  <si>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</si>
  <si>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</si>
  <si>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</si>
  <si>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</si>
  <si>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</si>
  <si>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</si>
  <si>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</si>
  <si>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</si>
  <si>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</si>
  <si>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</si>
  <si>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</si>
  <si>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</si>
  <si>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</si>
  <si>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</si>
  <si>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</si>
  <si>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</si>
  <si>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</si>
  <si>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</si>
  <si>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</si>
  <si>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</si>
  <si>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</si>
  <si>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</si>
  <si>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</si>
  <si>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</si>
  <si>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</si>
  <si>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</si>
  <si>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</si>
  <si>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</si>
  <si>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</si>
  <si>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</si>
  <si>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</si>
  <si>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</si>
  <si>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</si>
  <si>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</si>
  <si>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</si>
  <si>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</si>
  <si>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</si>
  <si>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</si>
  <si>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</si>
  <si>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</si>
  <si>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</si>
  <si>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</si>
  <si>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</si>
  <si>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</si>
  <si>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</si>
  <si>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</si>
  <si>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</si>
  <si>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</si>
  <si>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</si>
  <si>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</si>
  <si>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</si>
  <si>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</si>
  <si>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</si>
  <si>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</si>
  <si>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</si>
  <si>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</si>
  <si>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</si>
  <si>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</si>
  <si>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</si>
  <si>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</si>
  <si>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</si>
  <si>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</si>
  <si>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</si>
  <si>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</si>
  <si>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</si>
  <si>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</si>
  <si>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</si>
  <si>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</si>
  <si>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</si>
  <si>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</si>
  <si>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</si>
  <si>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</si>
  <si>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</si>
  <si>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</si>
  <si>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</si>
  <si>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</si>
  <si>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</si>
  <si>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</si>
  <si>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</si>
  <si>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</si>
  <si>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</si>
  <si>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</si>
  <si>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</si>
  <si>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</si>
  <si>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</si>
  <si>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</si>
  <si>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</si>
  <si>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</si>
  <si>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</si>
  <si>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</si>
  <si>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</si>
  <si>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</si>
  <si>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</si>
  <si>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</si>
  <si>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</si>
  <si>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</si>
  <si>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</si>
  <si>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</si>
  <si>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</si>
  <si>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</si>
  <si>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</si>
  <si>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</si>
  <si>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</si>
  <si>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</si>
  <si>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</si>
  <si>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</si>
  <si>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</si>
  <si>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</si>
  <si>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</si>
  <si>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</si>
  <si>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</si>
  <si>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</si>
  <si>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</si>
  <si>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</si>
  <si>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</si>
  <si>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</si>
  <si>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</si>
  <si>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</si>
  <si>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</si>
  <si>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</si>
  <si>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</si>
  <si>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</si>
  <si>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</si>
  <si>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</si>
  <si>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</si>
  <si>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</si>
  <si>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</si>
  <si>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</si>
  <si>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</si>
  <si>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</si>
  <si>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</si>
  <si>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</si>
  <si>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</si>
  <si>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</si>
  <si>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</si>
  <si>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</si>
  <si>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</si>
  <si>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</si>
  <si>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</si>
  <si>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</si>
  <si>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</si>
  <si>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</si>
  <si>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</si>
  <si>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</si>
  <si>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</si>
  <si>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</si>
  <si>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</si>
  <si>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</si>
  <si>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</si>
  <si>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</si>
  <si>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</si>
  <si>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</si>
  <si>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</si>
  <si>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</si>
  <si>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</si>
  <si>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</si>
  <si>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</si>
  <si>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</si>
  <si>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</si>
  <si>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</si>
  <si>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</si>
  <si>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</si>
  <si>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</si>
  <si>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</si>
  <si>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</si>
  <si>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</si>
  <si>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</si>
  <si>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</si>
  <si>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</si>
  <si>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</si>
  <si>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</si>
  <si>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</si>
  <si>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</si>
  <si>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</si>
  <si>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</si>
  <si>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</si>
  <si>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</si>
  <si>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</si>
  <si>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</si>
  <si>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</si>
  <si>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</si>
  <si>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</si>
  <si>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</si>
  <si>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</si>
  <si>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</si>
  <si>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</si>
  <si>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</si>
  <si>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</si>
  <si>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</si>
  <si>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</si>
  <si>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</si>
  <si>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</si>
  <si>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</si>
  <si>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</si>
  <si>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</si>
  <si>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</si>
  <si>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</si>
  <si>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</si>
  <si>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</si>
  <si>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</si>
  <si>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</si>
  <si>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</si>
  <si>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</si>
  <si>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</si>
  <si>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</si>
  <si>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</si>
  <si>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</si>
  <si>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</si>
  <si>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</si>
  <si>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</si>
  <si>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</si>
  <si>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</si>
  <si>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</si>
  <si>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</si>
  <si>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</si>
  <si>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</si>
  <si>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</si>
  <si>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</si>
  <si>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</si>
  <si>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</si>
  <si>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</si>
  <si>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</si>
  <si>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</si>
  <si>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</si>
  <si>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</si>
  <si>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</si>
  <si>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</si>
  <si>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</si>
  <si>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</si>
  <si>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</si>
  <si>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</si>
  <si>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</si>
  <si>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</si>
  <si>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</si>
  <si>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</si>
  <si>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</si>
  <si>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</si>
  <si>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</si>
  <si>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</si>
  <si>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</si>
  <si>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</si>
  <si>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</si>
  <si>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</si>
  <si>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</si>
  <si>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</si>
  <si>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</si>
  <si>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</si>
  <si>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</si>
  <si>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</si>
  <si>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</si>
  <si>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</si>
  <si>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</si>
  <si>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</si>
  <si>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</si>
  <si>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</si>
  <si>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</si>
  <si>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</si>
  <si>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</si>
  <si>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</si>
  <si>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</si>
  <si>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</si>
  <si>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</si>
  <si>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</si>
  <si>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</si>
  <si>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</si>
  <si>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</si>
  <si>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</si>
  <si>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</si>
  <si>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</si>
  <si>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</si>
  <si>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</si>
  <si>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</si>
  <si>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</si>
  <si>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</si>
  <si>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</si>
  <si>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</si>
  <si>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</si>
  <si>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</si>
  <si>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</si>
  <si>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</si>
  <si>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</si>
  <si>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</si>
  <si>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</si>
  <si>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</si>
  <si>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</si>
  <si>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</si>
  <si>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</si>
  <si>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</si>
  <si>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</si>
  <si>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</si>
  <si>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</si>
  <si>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</si>
  <si>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</si>
  <si>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</si>
  <si>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</si>
  <si>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</si>
  <si>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</si>
  <si>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</si>
  <si>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</si>
  <si>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</si>
  <si>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</si>
  <si>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</si>
  <si>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</si>
  <si>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</si>
  <si>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</si>
  <si>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</si>
  <si>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</si>
  <si>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</si>
  <si>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</si>
  <si>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</si>
  <si>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</si>
  <si>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</si>
  <si>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</si>
  <si>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</si>
  <si>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</si>
  <si>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</si>
  <si>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</si>
  <si>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</si>
  <si>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</si>
  <si>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</si>
  <si>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</si>
  <si>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</si>
  <si>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</si>
  <si>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</si>
  <si>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</si>
  <si>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</si>
  <si>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</si>
  <si>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</si>
  <si>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</si>
  <si>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</si>
  <si>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</si>
  <si>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</si>
  <si>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</si>
  <si>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</si>
  <si>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</si>
  <si>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</si>
  <si>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</si>
  <si>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</si>
  <si>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</si>
  <si>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</si>
  <si>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</si>
  <si>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</si>
  <si>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</si>
  <si>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</si>
  <si>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</si>
  <si>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</si>
  <si>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</si>
  <si>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</si>
  <si>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</si>
  <si>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</si>
  <si>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</si>
  <si>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</si>
  <si>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</si>
  <si>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</si>
  <si>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</si>
  <si>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</si>
  <si>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</si>
  <si>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</si>
  <si>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</si>
  <si>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</si>
  <si>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</si>
  <si>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</si>
  <si>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</si>
  <si>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</si>
  <si>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</si>
  <si>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</si>
  <si>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</si>
  <si>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</si>
  <si>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</si>
  <si>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</si>
  <si>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</si>
  <si>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</si>
  <si>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</si>
  <si>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</si>
  <si>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</si>
  <si>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</si>
  <si>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</si>
  <si>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</si>
  <si>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</si>
  <si>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</si>
  <si>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</si>
  <si>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</si>
  <si>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</si>
  <si>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</si>
  <si>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</si>
  <si>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</si>
  <si>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</si>
  <si>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</si>
  <si>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</si>
  <si>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</si>
  <si>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</si>
  <si>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</si>
  <si>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</si>
  <si>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</si>
  <si>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</si>
  <si>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</si>
  <si>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</si>
  <si>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</si>
  <si>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</si>
  <si>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</si>
  <si>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</si>
  <si>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</si>
  <si>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</si>
  <si>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</si>
  <si>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</si>
  <si>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</si>
  <si>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</si>
  <si>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</si>
  <si>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</si>
  <si>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</si>
  <si>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</si>
  <si>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</si>
  <si>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</si>
  <si>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</si>
  <si>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</si>
  <si>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</si>
  <si>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</si>
  <si>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</si>
  <si>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</si>
  <si>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</si>
  <si>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</si>
  <si>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</si>
  <si>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</si>
  <si>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</si>
  <si>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</si>
  <si>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</si>
  <si>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</si>
  <si>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</si>
  <si>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</si>
  <si>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</si>
  <si>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</si>
  <si>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</si>
  <si>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</si>
  <si>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</si>
  <si>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</si>
  <si>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</si>
  <si>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</si>
  <si>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</si>
  <si>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</si>
  <si>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</si>
  <si>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</si>
  <si>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</si>
  <si>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</si>
  <si>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</si>
  <si>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</si>
  <si>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</si>
  <si>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</si>
  <si>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</si>
  <si>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</si>
  <si>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</si>
  <si>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</si>
  <si>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</si>
  <si>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</si>
  <si>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</si>
  <si>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</si>
  <si>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</si>
  <si>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</si>
  <si>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</si>
  <si>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</si>
  <si>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</si>
  <si>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</si>
  <si>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</si>
  <si>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</si>
  <si>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</si>
  <si>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</si>
  <si>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</si>
  <si>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</si>
  <si>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</si>
  <si>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</si>
  <si>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</si>
  <si>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</si>
  <si>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</si>
  <si>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</si>
  <si>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</si>
  <si>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</si>
  <si>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</si>
  <si>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</si>
  <si>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</si>
  <si>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</si>
  <si>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</si>
  <si>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</si>
  <si>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</si>
  <si>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</si>
  <si>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</si>
  <si>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</si>
  <si>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</si>
  <si>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</si>
  <si>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</si>
  <si>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</si>
  <si>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</si>
  <si>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</si>
  <si>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</si>
  <si>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</si>
  <si>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</si>
  <si>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</si>
  <si>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</si>
  <si>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</si>
  <si>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</si>
  <si>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</si>
  <si>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</si>
  <si>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</si>
  <si>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</si>
  <si>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</si>
  <si>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</si>
  <si>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</si>
  <si>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</si>
  <si>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</si>
  <si>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</si>
  <si>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</si>
  <si>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</si>
  <si>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</si>
  <si>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</si>
  <si>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</si>
  <si>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</si>
  <si>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</si>
  <si>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</si>
  <si>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</si>
  <si>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</si>
  <si>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</si>
  <si>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</si>
  <si>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</si>
  <si>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</si>
  <si>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</si>
  <si>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</si>
  <si>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</si>
  <si>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</si>
  <si>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</si>
  <si>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</si>
  <si>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</si>
  <si>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</si>
  <si>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</si>
  <si>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</si>
  <si>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</si>
  <si>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</si>
  <si>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</si>
  <si>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</si>
  <si>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</si>
  <si>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</si>
  <si>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</si>
  <si>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</si>
  <si>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</si>
  <si>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</si>
  <si>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</si>
  <si>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</si>
  <si>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</si>
  <si>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</si>
  <si>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</si>
  <si>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</si>
  <si>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</si>
  <si>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</si>
  <si>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</si>
  <si>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</si>
  <si>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</si>
  <si>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</si>
  <si>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</si>
  <si>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</si>
  <si>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</si>
  <si>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</si>
  <si>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</si>
  <si>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</si>
  <si>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</si>
  <si>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</si>
  <si>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</si>
  <si>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</si>
  <si>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</si>
  <si>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</si>
  <si>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</si>
  <si>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</si>
  <si>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</si>
  <si>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</si>
  <si>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</si>
  <si>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</si>
  <si>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</si>
  <si>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</si>
  <si>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</si>
  <si>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</si>
  <si>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</si>
  <si>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</si>
  <si>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</si>
  <si>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</si>
  <si>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</si>
  <si>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</si>
  <si>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</si>
  <si>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</si>
  <si>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</si>
  <si>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</si>
  <si>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</si>
  <si>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</si>
  <si>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</si>
  <si>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</si>
  <si>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</si>
  <si>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</si>
  <si>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</si>
  <si>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</si>
  <si>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</si>
  <si>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</si>
  <si>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</si>
  <si>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</si>
  <si>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</si>
  <si>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</si>
  <si>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</si>
  <si>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</si>
  <si>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</si>
  <si>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</si>
  <si>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</si>
  <si>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</si>
  <si>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</si>
  <si>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</si>
  <si>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</si>
  <si>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</si>
  <si>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</si>
  <si>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</si>
  <si>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</si>
  <si>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</si>
  <si>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</si>
  <si>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</si>
  <si>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</si>
  <si>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</si>
  <si>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</si>
  <si>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</si>
  <si>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</si>
  <si>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</si>
  <si>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</si>
  <si>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</si>
  <si>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</si>
  <si>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</si>
  <si>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</si>
  <si>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</si>
  <si>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</si>
  <si>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</si>
  <si>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</si>
  <si>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</si>
  <si>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</si>
  <si>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</si>
  <si>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</si>
  <si>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</si>
  <si>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</si>
  <si>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</si>
  <si>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</si>
  <si>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</si>
  <si>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</si>
  <si>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</si>
  <si>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</si>
  <si>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</si>
  <si>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</si>
  <si>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</si>
  <si>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</si>
  <si>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</si>
  <si>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</si>
  <si>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</si>
  <si>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</si>
  <si>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</si>
  <si>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</si>
  <si>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</si>
  <si>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</si>
  <si>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</si>
  <si>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</si>
  <si>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</si>
  <si>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</si>
  <si>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</si>
  <si>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</si>
  <si>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</si>
  <si>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</si>
  <si>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</si>
  <si>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</si>
  <si>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</si>
  <si>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</si>
  <si>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</si>
  <si>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</si>
  <si>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</si>
  <si>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</si>
  <si>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</si>
  <si>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</si>
  <si>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</si>
  <si>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</si>
  <si>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</si>
  <si>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</si>
  <si>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</si>
  <si>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</si>
  <si>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</si>
  <si>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</si>
  <si>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</si>
  <si>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</si>
  <si>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</si>
  <si>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</si>
  <si>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</si>
  <si>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</si>
  <si>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</si>
  <si>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</si>
  <si>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</si>
  <si>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</si>
  <si>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</si>
  <si>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</si>
  <si>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</si>
  <si>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</si>
  <si>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</si>
  <si>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</si>
  <si>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</si>
  <si>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</si>
  <si>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</si>
  <si>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</si>
  <si>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</si>
  <si>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</si>
  <si>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</si>
  <si>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</si>
  <si>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</si>
  <si>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</si>
  <si>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</si>
  <si>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</si>
  <si>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</si>
  <si>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</si>
  <si>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</si>
  <si>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</si>
  <si>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</si>
  <si>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</si>
  <si>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</si>
  <si>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</si>
  <si>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</si>
  <si>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</si>
  <si>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</si>
  <si>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</si>
  <si>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</si>
  <si>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</si>
  <si>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</si>
  <si>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</si>
  <si>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</si>
  <si>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</si>
  <si>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</si>
  <si>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</si>
  <si>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</si>
  <si>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</si>
  <si>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</si>
  <si>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</si>
  <si>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</si>
  <si>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</si>
  <si>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</si>
  <si>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</si>
  <si>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</si>
  <si>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</si>
  <si>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</si>
  <si>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</si>
  <si>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</si>
  <si>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</si>
  <si>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</si>
  <si>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</si>
  <si>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</si>
  <si>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</si>
  <si>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</si>
  <si>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</si>
  <si>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</si>
  <si>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</si>
  <si>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</si>
  <si>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</si>
  <si>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</si>
  <si>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</si>
  <si>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</si>
  <si>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</si>
  <si>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</si>
  <si>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</si>
  <si>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</si>
  <si>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</si>
  <si>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</si>
  <si>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</si>
  <si>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</si>
  <si>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</si>
  <si>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</si>
  <si>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</si>
  <si>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</si>
  <si>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</si>
  <si>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</si>
  <si>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</si>
  <si>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</si>
  <si>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</si>
  <si>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</si>
  <si>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</si>
  <si>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</si>
  <si>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</si>
  <si>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</si>
  <si>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</si>
  <si>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</si>
  <si>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</si>
  <si>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</si>
  <si>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</si>
  <si>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</si>
  <si>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</si>
  <si>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</si>
  <si>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</si>
  <si>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</si>
  <si>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</si>
  <si>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</si>
  <si>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</si>
  <si>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</si>
  <si>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</si>
  <si>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</si>
  <si>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</si>
  <si>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</si>
  <si>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</si>
  <si>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</si>
  <si>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</si>
  <si>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</si>
  <si>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</si>
  <si>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</si>
  <si>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</si>
  <si>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</si>
  <si>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</si>
  <si>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</si>
  <si>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</si>
  <si>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</si>
  <si>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</si>
  <si>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</si>
  <si>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</si>
  <si>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</si>
  <si>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</si>
  <si>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</si>
  <si>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</si>
  <si>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</si>
  <si>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</si>
  <si>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</si>
  <si>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</si>
  <si>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</si>
  <si>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</si>
  <si>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</si>
  <si>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</si>
  <si>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</si>
  <si>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</si>
  <si>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</si>
  <si>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</si>
  <si>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</si>
  <si>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</si>
  <si>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</si>
  <si>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</si>
  <si>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</si>
  <si>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</si>
  <si>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</si>
  <si>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</si>
  <si>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</si>
  <si>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</si>
  <si>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</si>
  <si>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</si>
  <si>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</si>
  <si>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</si>
  <si>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</si>
  <si>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</si>
  <si>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</si>
  <si>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</si>
  <si>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</si>
  <si>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</si>
  <si>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</si>
  <si>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</si>
  <si>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</si>
  <si>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</si>
  <si>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</si>
  <si>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</si>
  <si>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</si>
  <si>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</si>
  <si>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</si>
  <si>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</si>
  <si>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</si>
  <si>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</si>
  <si>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</si>
  <si>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</si>
  <si>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</si>
  <si>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</si>
  <si>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</si>
  <si>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</si>
  <si>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</si>
  <si>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</si>
  <si>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</si>
  <si>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</si>
  <si>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</si>
  <si>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</si>
  <si>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</si>
  <si>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</si>
  <si>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</si>
  <si>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</si>
  <si>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</si>
  <si>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</si>
  <si>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</si>
  <si>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</si>
  <si>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</si>
  <si>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</si>
  <si>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</si>
  <si>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</si>
  <si>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</si>
  <si>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</si>
  <si>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</si>
  <si>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</si>
  <si>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</si>
  <si>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</si>
  <si>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</si>
  <si>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</si>
  <si>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</si>
  <si>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</si>
  <si>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</si>
  <si>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</si>
  <si>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</si>
  <si>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</si>
  <si>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</si>
  <si>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</si>
  <si>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</si>
  <si>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</si>
  <si>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</si>
  <si>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</si>
  <si>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</si>
  <si>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</si>
  <si>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</si>
  <si>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</si>
  <si>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</si>
  <si>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</si>
  <si>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</si>
  <si>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</si>
  <si>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</si>
  <si>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</si>
  <si>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</si>
  <si>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</si>
  <si>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</si>
  <si>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</si>
  <si>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</si>
  <si>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</si>
  <si>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</si>
  <si>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</si>
  <si>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</si>
  <si>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</si>
  <si>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</si>
  <si>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</si>
  <si>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</si>
  <si>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</si>
  <si>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</si>
  <si>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</si>
  <si>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</si>
  <si>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</si>
  <si>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</si>
  <si>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</si>
  <si>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</si>
  <si>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</si>
  <si>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</si>
  <si>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</si>
  <si>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</si>
  <si>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</si>
  <si>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</si>
  <si>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</si>
  <si>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</si>
  <si>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</si>
  <si>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</si>
  <si>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</si>
  <si>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</si>
  <si>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</si>
  <si>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</si>
  <si>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</si>
  <si>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</si>
  <si>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</si>
  <si>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</si>
  <si>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</si>
  <si>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</si>
  <si>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</si>
  <si>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</si>
  <si>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</si>
  <si>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</si>
  <si>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</si>
  <si>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</si>
  <si>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</si>
  <si>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</si>
  <si>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</si>
  <si>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</si>
  <si>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</si>
  <si>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</si>
  <si>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</si>
  <si>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</si>
  <si>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</si>
  <si>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</si>
  <si>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</si>
  <si>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</si>
  <si>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</si>
  <si>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</si>
  <si>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</si>
  <si>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</si>
  <si>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</si>
  <si>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</si>
  <si>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</si>
  <si>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</si>
  <si>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</si>
  <si>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</si>
  <si>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</si>
  <si>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</si>
  <si>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</si>
  <si>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</si>
  <si>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</si>
  <si>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</si>
  <si>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</si>
  <si>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</si>
  <si>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</si>
  <si>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</si>
  <si>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</si>
  <si>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</si>
  <si>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</si>
  <si>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</si>
  <si>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</si>
  <si>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</si>
  <si>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</si>
  <si>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</si>
  <si>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</si>
  <si>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</si>
  <si>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</si>
  <si>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</si>
  <si>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</si>
  <si>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</si>
  <si>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</si>
  <si>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</si>
  <si>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</si>
  <si>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</si>
  <si>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</si>
  <si>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</si>
  <si>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</si>
  <si>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</si>
  <si>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</si>
  <si>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</si>
  <si>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</si>
  <si>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</si>
  <si>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</si>
  <si>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</si>
  <si>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</si>
  <si>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</si>
  <si>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</si>
  <si>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</si>
  <si>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</si>
  <si>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</si>
  <si>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</si>
  <si>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</si>
  <si>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</si>
  <si>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</si>
  <si>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</si>
  <si>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</si>
  <si>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</si>
  <si>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</si>
  <si>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</si>
  <si>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</si>
  <si>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</si>
  <si>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</si>
  <si>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</si>
  <si>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</si>
  <si>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</si>
  <si>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</si>
  <si>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</si>
  <si>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</si>
  <si>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</si>
  <si>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</si>
  <si>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</si>
  <si>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</si>
  <si>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</si>
  <si>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</si>
  <si>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</si>
  <si>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</si>
  <si>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</si>
  <si>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</si>
  <si>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</si>
  <si>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</si>
  <si>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</si>
  <si>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</si>
  <si>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</si>
  <si>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</si>
  <si>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</si>
  <si>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</si>
  <si>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</si>
  <si>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</si>
  <si>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</si>
  <si>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</si>
  <si>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</si>
  <si>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</si>
  <si>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</si>
  <si>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</si>
  <si>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</si>
  <si>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</si>
  <si>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</si>
  <si>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</si>
  <si>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</si>
  <si>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</si>
  <si>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</si>
  <si>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</si>
  <si>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</si>
  <si>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</si>
  <si>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</si>
  <si>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</si>
  <si>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</si>
  <si>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</si>
  <si>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</si>
  <si>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</si>
  <si>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</si>
  <si>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</si>
  <si>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</si>
  <si>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</si>
  <si>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</si>
  <si>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</si>
  <si>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</si>
  <si>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</si>
  <si>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</si>
  <si>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</si>
  <si>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</si>
  <si>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</si>
  <si>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</si>
  <si>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</si>
  <si>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</si>
  <si>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</si>
  <si>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</si>
  <si>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</si>
  <si>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</si>
  <si>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</si>
  <si>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</si>
  <si>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</si>
  <si>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</si>
  <si>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</si>
  <si>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</si>
  <si>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</si>
  <si>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</si>
  <si>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</si>
  <si>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</si>
  <si>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</si>
  <si>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</si>
  <si>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</si>
  <si>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</si>
  <si>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</si>
  <si>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</si>
  <si>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</si>
  <si>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</si>
  <si>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</si>
  <si>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</si>
  <si>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</si>
  <si>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</si>
  <si>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</si>
  <si>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</si>
  <si>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</si>
  <si>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</si>
  <si>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</si>
  <si>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</si>
  <si>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</si>
  <si>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</si>
  <si>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</si>
  <si>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</si>
  <si>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</si>
  <si>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</si>
  <si>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</si>
  <si>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</si>
  <si>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</si>
  <si>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</si>
  <si>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</si>
  <si>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</si>
  <si>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</si>
  <si>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</si>
  <si>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</si>
  <si>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</si>
  <si>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</si>
  <si>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</si>
  <si>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</si>
  <si>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</si>
  <si>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</si>
  <si>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</si>
  <si>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</si>
  <si>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</si>
  <si>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</si>
  <si>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</si>
  <si>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</si>
  <si>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</si>
  <si>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</si>
  <si>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</si>
  <si>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</si>
  <si>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</si>
  <si>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</si>
  <si>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</si>
  <si>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</si>
  <si>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</si>
  <si>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</si>
  <si>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</si>
  <si>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</si>
  <si>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</si>
  <si>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</si>
  <si>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</si>
  <si>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</si>
  <si>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</si>
  <si>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</si>
  <si>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</si>
  <si>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</si>
  <si>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</si>
  <si>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</si>
  <si>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</si>
  <si>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</si>
  <si>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</si>
  <si>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</si>
  <si>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</si>
  <si>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</si>
  <si>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</si>
  <si>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</si>
  <si>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</si>
  <si>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</si>
  <si>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</si>
  <si>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</si>
  <si>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</si>
  <si>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</si>
  <si>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</si>
  <si>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</si>
  <si>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</si>
  <si>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</si>
  <si>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</si>
  <si>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</si>
  <si>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</si>
  <si>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</si>
  <si>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</si>
  <si>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</si>
  <si>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</si>
  <si>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</si>
  <si>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</si>
  <si>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</si>
  <si>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</si>
  <si>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</si>
  <si>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</si>
  <si>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</si>
  <si>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</si>
  <si>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</si>
  <si>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</si>
  <si>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</si>
  <si>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</si>
  <si>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</si>
  <si>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</si>
  <si>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</si>
  <si>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</si>
  <si>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</si>
  <si>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</si>
  <si>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</si>
  <si>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</si>
  <si>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</si>
  <si>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</si>
  <si>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</si>
  <si>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</si>
  <si>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</si>
  <si>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</si>
  <si>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</si>
  <si>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</si>
  <si>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</si>
  <si>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</si>
  <si>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</si>
  <si>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</si>
  <si>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</si>
  <si>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</si>
  <si>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</si>
  <si>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</si>
  <si>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</si>
  <si>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</si>
  <si>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</si>
  <si>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</si>
  <si>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</si>
  <si>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</si>
  <si>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</si>
  <si>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</si>
  <si>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</si>
  <si>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</si>
  <si>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</si>
  <si>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</si>
  <si>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</si>
  <si>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</si>
  <si>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</si>
  <si>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</si>
  <si>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</si>
  <si>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</si>
  <si>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</si>
  <si>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</si>
  <si>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</si>
  <si>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</si>
  <si>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</si>
  <si>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</si>
  <si>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</si>
  <si>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</si>
  <si>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</si>
  <si>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</si>
  <si>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</si>
  <si>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</si>
  <si>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</si>
  <si>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</si>
  <si>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</si>
  <si>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</si>
  <si>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</si>
  <si>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</si>
  <si>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</si>
  <si>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</si>
  <si>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</si>
  <si>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</si>
  <si>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</si>
  <si>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</si>
  <si>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</si>
  <si>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</si>
  <si>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</si>
  <si>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</si>
  <si>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</si>
  <si>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</si>
  <si>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</si>
  <si>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</si>
  <si>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</si>
  <si>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</si>
  <si>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</si>
  <si>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</si>
  <si>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</si>
  <si>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</si>
  <si>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</si>
  <si>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</si>
  <si>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</si>
  <si>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</si>
  <si>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</si>
  <si>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</si>
  <si>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</si>
  <si>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</si>
  <si>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</si>
  <si>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</si>
  <si>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</si>
  <si>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</si>
  <si>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</si>
  <si>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</si>
  <si>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</si>
  <si>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</si>
  <si>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</si>
  <si>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</si>
  <si>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</si>
  <si>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</si>
  <si>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</si>
  <si>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</si>
  <si>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</si>
  <si>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</si>
  <si>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</si>
  <si>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</si>
  <si>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</si>
  <si>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</si>
  <si>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</si>
  <si>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</si>
  <si>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</si>
  <si>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</si>
  <si>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</si>
  <si>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</si>
  <si>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</si>
  <si>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</si>
  <si>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</si>
  <si>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</si>
  <si>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</si>
  <si>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</si>
  <si>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</si>
  <si>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</si>
  <si>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</si>
  <si>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</si>
  <si>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</si>
  <si>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</si>
  <si>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</si>
  <si>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</si>
  <si>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</si>
  <si>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</si>
  <si>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</si>
  <si>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</si>
  <si>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</si>
  <si>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</si>
  <si>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</si>
  <si>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</si>
  <si>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</si>
  <si>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</si>
  <si>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</si>
  <si>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</si>
  <si>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</si>
  <si>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</si>
  <si>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</si>
  <si>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</si>
  <si>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</si>
  <si>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</si>
  <si>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</si>
  <si>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</si>
  <si>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</si>
  <si>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</si>
  <si>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</si>
  <si>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</si>
  <si>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</si>
  <si>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</si>
  <si>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</si>
  <si>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</si>
  <si>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</si>
  <si>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</si>
  <si>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</si>
  <si>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</si>
  <si>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</si>
  <si>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</si>
  <si>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</si>
  <si>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</si>
  <si>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</si>
  <si>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</si>
  <si>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</si>
  <si>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</si>
  <si>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</si>
  <si>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</si>
  <si>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</si>
  <si>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</si>
  <si>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</si>
  <si>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</si>
  <si>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</si>
  <si>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</si>
  <si>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</si>
  <si>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</si>
  <si>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</si>
  <si>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</si>
  <si>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</si>
  <si>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</si>
  <si>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</si>
  <si>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</si>
  <si>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</si>
  <si>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</si>
  <si>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</si>
  <si>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</si>
  <si>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</si>
  <si>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</si>
  <si>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</si>
  <si>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</si>
  <si>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</si>
  <si>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</si>
  <si>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</si>
  <si>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</si>
  <si>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</si>
  <si>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</si>
  <si>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</si>
  <si>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</si>
  <si>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</si>
  <si>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</si>
  <si>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</si>
  <si>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</si>
  <si>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</si>
  <si>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</si>
  <si>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</si>
  <si>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</si>
  <si>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</si>
  <si>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</si>
  <si>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</si>
  <si>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</si>
  <si>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</si>
  <si>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</si>
  <si>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</si>
  <si>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</si>
  <si>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</si>
  <si>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</si>
  <si>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</si>
  <si>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</si>
  <si>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</si>
  <si>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</si>
  <si>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</si>
  <si>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</si>
  <si>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</si>
  <si>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</si>
  <si>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</si>
  <si>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</si>
  <si>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</si>
  <si>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</si>
  <si>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</si>
  <si>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</si>
  <si>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</si>
  <si>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</si>
  <si>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</si>
  <si>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</si>
  <si>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</si>
  <si>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</si>
  <si>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</si>
  <si>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</si>
  <si>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</si>
  <si>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</si>
  <si>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</si>
  <si>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</si>
  <si>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</si>
  <si>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</si>
  <si>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</si>
  <si>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</si>
  <si>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</si>
  <si>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</si>
  <si>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</si>
  <si>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</si>
  <si>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</si>
  <si>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</si>
  <si>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</si>
  <si>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</si>
  <si>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</si>
  <si>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</si>
  <si>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</si>
  <si>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</si>
  <si>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</si>
  <si>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</si>
  <si>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</si>
  <si>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</si>
  <si>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</si>
  <si>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</si>
  <si>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</si>
  <si>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</si>
  <si>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</si>
  <si>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</si>
  <si>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</si>
  <si>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</si>
  <si>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</si>
  <si>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</si>
  <si>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</si>
  <si>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</si>
  <si>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</si>
  <si>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</si>
  <si>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</si>
  <si>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</si>
  <si>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</si>
  <si>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</si>
  <si>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</si>
  <si>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</si>
  <si>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</si>
  <si>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</si>
  <si>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</si>
  <si>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</si>
  <si>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</si>
  <si>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</si>
  <si>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</si>
  <si>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</si>
  <si>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</si>
  <si>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</si>
  <si>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</si>
  <si>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</si>
  <si>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</si>
  <si>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</si>
  <si>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</si>
  <si>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</si>
  <si>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</si>
  <si>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</si>
  <si>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</si>
  <si>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</si>
  <si>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</si>
  <si>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</si>
  <si>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</si>
  <si>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</si>
  <si>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</si>
  <si>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</si>
  <si>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</si>
  <si>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</si>
  <si>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</si>
  <si>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</si>
  <si>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</si>
  <si>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</si>
  <si>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</si>
  <si>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</si>
  <si>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</si>
  <si>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</si>
  <si>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</si>
  <si>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</si>
  <si>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</si>
  <si>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</si>
  <si>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</si>
  <si>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</si>
  <si>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</si>
  <si>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</si>
  <si>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</si>
  <si>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</si>
  <si>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</si>
  <si>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</si>
  <si>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</si>
  <si>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</si>
  <si>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</si>
  <si>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</si>
  <si>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</si>
  <si>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</si>
  <si>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</si>
  <si>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</si>
  <si>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</si>
  <si>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</si>
  <si>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</si>
  <si>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</si>
  <si>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</si>
  <si>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</si>
  <si>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</si>
  <si>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</si>
  <si>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</si>
  <si>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</si>
  <si>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</si>
  <si>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</si>
  <si>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</si>
  <si>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</si>
  <si>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</si>
  <si>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</si>
  <si>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</si>
  <si>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</si>
  <si>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</si>
  <si>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</si>
  <si>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</si>
  <si>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</si>
  <si>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</si>
  <si>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</si>
  <si>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</si>
  <si>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</si>
  <si>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</si>
  <si>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</si>
  <si>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</si>
  <si>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</si>
  <si>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</si>
  <si>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</si>
  <si>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</si>
  <si>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</si>
  <si>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</si>
  <si>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</si>
  <si>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</si>
  <si>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</si>
  <si>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</si>
  <si>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</si>
  <si>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</si>
  <si>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</si>
  <si>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</si>
  <si>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</si>
  <si>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</si>
  <si>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</si>
  <si>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</si>
  <si>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</si>
  <si>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</si>
  <si>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</si>
  <si>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</si>
  <si>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</si>
  <si>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</si>
  <si>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</si>
  <si>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</si>
  <si>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</si>
  <si>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</si>
  <si>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</si>
  <si>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</si>
  <si>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</si>
  <si>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</si>
  <si>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</si>
  <si>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</si>
  <si>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</si>
  <si>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</si>
  <si>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</si>
  <si>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</si>
  <si>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</si>
  <si>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</si>
  <si>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</si>
  <si>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</si>
  <si>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</si>
  <si>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</si>
  <si>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</si>
  <si>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</si>
  <si>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</si>
  <si>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</si>
  <si>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</si>
  <si>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</si>
  <si>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</si>
  <si>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</si>
  <si>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</si>
  <si>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</si>
  <si>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</si>
  <si>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</si>
  <si>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</si>
  <si>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</si>
  <si>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</si>
  <si>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</si>
  <si>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</si>
  <si>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</si>
  <si>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</si>
  <si>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</si>
  <si>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</si>
  <si>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</si>
  <si>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</si>
  <si>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</si>
  <si>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</si>
  <si>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</si>
  <si>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</si>
  <si>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</si>
  <si>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</si>
  <si>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</si>
  <si>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</si>
  <si>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</si>
  <si>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</si>
  <si>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</si>
  <si>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</si>
  <si>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</si>
  <si>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</si>
  <si>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</si>
  <si>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</si>
  <si>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</si>
  <si>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</si>
  <si>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</si>
  <si>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</si>
  <si>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</si>
  <si>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</si>
  <si>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</si>
  <si>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</si>
  <si>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</si>
  <si>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</si>
  <si>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</si>
  <si>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</si>
  <si>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</si>
  <si>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</si>
  <si>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</si>
  <si>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</si>
  <si>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</si>
  <si>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</si>
  <si>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</si>
  <si>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</si>
  <si>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</si>
  <si>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</si>
  <si>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</si>
  <si>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</si>
  <si>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</si>
  <si>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</si>
  <si>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</si>
  <si>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</si>
  <si>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</si>
  <si>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</si>
  <si>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</si>
  <si>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</si>
  <si>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</si>
  <si>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</si>
  <si>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</si>
  <si>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</si>
  <si>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</si>
  <si>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</si>
  <si>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</si>
  <si>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</si>
  <si>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</si>
  <si>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</si>
  <si>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</si>
  <si>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</si>
  <si>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</si>
  <si>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</si>
  <si>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</si>
  <si>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</si>
  <si>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</si>
  <si>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</si>
  <si>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</si>
  <si>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</si>
  <si>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</si>
  <si>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</si>
  <si>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</si>
  <si>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</si>
  <si>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</si>
  <si>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</si>
  <si>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</si>
  <si>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</si>
  <si>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</si>
  <si>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</si>
  <si>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</si>
  <si>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</si>
  <si>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</si>
  <si>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</si>
  <si>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</si>
  <si>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</si>
  <si>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</si>
  <si>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</si>
  <si>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</si>
  <si>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</si>
  <si>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</si>
  <si>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</si>
  <si>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</si>
  <si>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</si>
  <si>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</si>
  <si>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</si>
  <si>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</si>
  <si>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</si>
  <si>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</si>
  <si>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</si>
  <si>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</si>
  <si>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</si>
  <si>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</si>
  <si>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</si>
  <si>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</si>
  <si>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</si>
  <si>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</si>
  <si>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</si>
  <si>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</si>
  <si>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</si>
  <si>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</si>
  <si>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</si>
  <si>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</si>
  <si>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</si>
  <si>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</si>
  <si>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</si>
  <si>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</si>
  <si>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</si>
  <si>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</si>
  <si>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</si>
  <si>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</si>
  <si>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</si>
  <si>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</si>
  <si>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</si>
  <si>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</si>
  <si>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</si>
  <si>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</si>
  <si>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</si>
  <si>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</si>
  <si>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</si>
  <si>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</si>
  <si>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</si>
  <si>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</si>
  <si>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</si>
  <si>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</si>
  <si>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</si>
  <si>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</si>
  <si>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</si>
  <si>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</si>
  <si>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</si>
  <si>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</si>
  <si>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</si>
  <si>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</si>
  <si>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</si>
  <si>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</si>
  <si>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</si>
  <si>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</si>
  <si>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</si>
  <si>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</si>
  <si>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</si>
  <si>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</si>
  <si>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</si>
  <si>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</si>
  <si>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</si>
  <si>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</si>
  <si>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</si>
  <si>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</si>
  <si>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</si>
  <si>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</si>
  <si>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</si>
  <si>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</si>
  <si>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</si>
  <si>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</si>
  <si>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</si>
  <si>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</si>
  <si>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</si>
  <si>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</si>
  <si>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</si>
  <si>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</si>
  <si>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</si>
  <si>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</si>
  <si>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</si>
  <si>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</si>
  <si>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</si>
  <si>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</si>
  <si>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</si>
  <si>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</si>
  <si>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</si>
  <si>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</si>
  <si>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</si>
  <si>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</si>
  <si>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</si>
  <si>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</si>
  <si>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</si>
  <si>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</si>
  <si>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</si>
  <si>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</si>
  <si>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</si>
  <si>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</si>
  <si>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</si>
  <si>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</si>
  <si>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</si>
  <si>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</si>
  <si>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</si>
  <si>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</si>
  <si>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</si>
  <si>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</si>
  <si>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</si>
  <si>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</si>
  <si>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</si>
  <si>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</si>
  <si>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</si>
  <si>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</si>
  <si>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</si>
  <si>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</si>
  <si>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</si>
  <si>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</si>
  <si>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</si>
  <si>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</si>
  <si>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</si>
  <si>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</si>
  <si>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</si>
  <si>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</si>
  <si>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</si>
  <si>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</si>
  <si>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</si>
  <si>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</si>
  <si>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</si>
  <si>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</si>
  <si>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</si>
  <si>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</si>
  <si>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</si>
  <si>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</si>
  <si>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</si>
  <si>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</si>
  <si>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</si>
  <si>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</si>
  <si>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</si>
  <si>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</si>
  <si>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</si>
  <si>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</si>
  <si>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</si>
  <si>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</si>
  <si>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</si>
  <si>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</si>
  <si>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</si>
  <si>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</si>
  <si>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</si>
  <si>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</si>
  <si>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</si>
  <si>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</si>
  <si>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</si>
  <si>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</si>
  <si>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</si>
  <si>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</si>
  <si>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</si>
  <si>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</si>
  <si>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</si>
  <si>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</si>
  <si>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</si>
  <si>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</si>
  <si>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</si>
  <si>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</si>
  <si>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</si>
  <si>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</si>
  <si>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</si>
  <si>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</si>
  <si>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</si>
  <si>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</si>
  <si>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</si>
  <si>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</si>
  <si>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</si>
  <si>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</si>
  <si>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</si>
  <si>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</si>
  <si>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</si>
  <si>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</si>
  <si>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</si>
  <si>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</si>
  <si>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</si>
  <si>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</si>
  <si>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</si>
  <si>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</si>
  <si>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</si>
  <si>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</si>
  <si>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</si>
  <si>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</si>
  <si>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</si>
  <si>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</si>
  <si>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</si>
  <si>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</si>
  <si>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</si>
  <si>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</si>
  <si>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</si>
  <si>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</si>
  <si>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</si>
  <si>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</si>
  <si>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</si>
  <si>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</si>
  <si>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</si>
  <si>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</si>
  <si>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</si>
  <si>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</si>
  <si>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</si>
  <si>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</si>
  <si>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</si>
  <si>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</si>
  <si>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</si>
  <si>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</si>
  <si>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</si>
  <si>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</si>
  <si>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</si>
  <si>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</si>
  <si>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</si>
  <si>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</si>
  <si>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</si>
  <si>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</si>
  <si>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</si>
  <si>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</si>
  <si>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</si>
  <si>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</si>
  <si>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</si>
  <si>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</si>
  <si>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</si>
  <si>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</si>
  <si>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</si>
  <si>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</si>
  <si>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</si>
  <si>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</si>
  <si>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</si>
  <si>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</si>
  <si>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</si>
  <si>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</si>
  <si>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</si>
  <si>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</si>
  <si>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</si>
  <si>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</si>
  <si>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</si>
  <si>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</si>
  <si>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</si>
  <si>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</si>
  <si>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</si>
  <si>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</si>
  <si>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</si>
  <si>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</si>
  <si>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</si>
  <si>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</si>
  <si>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</si>
  <si>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</si>
  <si>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</si>
  <si>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</si>
  <si>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</si>
  <si>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</si>
  <si>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</si>
  <si>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</si>
  <si>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</si>
  <si>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</si>
  <si>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</si>
  <si>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</si>
  <si>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</si>
  <si>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</si>
  <si>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</si>
  <si>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</si>
  <si>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</si>
  <si>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</si>
  <si>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</si>
  <si>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</si>
  <si>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</si>
  <si>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</si>
  <si>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</si>
  <si>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</si>
  <si>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</si>
  <si>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</si>
  <si>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</si>
  <si>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</si>
  <si>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</si>
  <si>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</si>
  <si>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</si>
  <si>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</si>
  <si>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</si>
  <si>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</si>
  <si>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</si>
  <si>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</si>
  <si>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</si>
  <si>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</si>
  <si>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</si>
  <si>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</si>
  <si>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</si>
  <si>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</si>
  <si>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</si>
  <si>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</si>
  <si>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</si>
  <si>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</si>
  <si>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</si>
  <si>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</si>
  <si>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</si>
  <si>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</si>
  <si>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</si>
  <si>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</si>
  <si>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</si>
  <si>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</si>
  <si>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</si>
  <si>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</si>
  <si>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</si>
  <si>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</si>
  <si>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</si>
  <si>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</si>
  <si>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</si>
  <si>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</si>
  <si>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</si>
  <si>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</si>
  <si>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</si>
  <si>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</si>
  <si>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</si>
  <si>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</si>
  <si>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</si>
  <si>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</si>
  <si>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</si>
  <si>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</si>
  <si>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</si>
  <si>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</si>
  <si>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</si>
  <si>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</si>
  <si>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</si>
  <si>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</si>
  <si>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</si>
  <si>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</si>
  <si>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</si>
  <si>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</si>
  <si>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</si>
  <si>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</si>
  <si>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</si>
  <si>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</si>
  <si>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</si>
  <si>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</si>
  <si>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</si>
  <si>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</si>
  <si>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</si>
  <si>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</si>
  <si>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</si>
  <si>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</si>
  <si>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</si>
  <si>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</si>
  <si>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</si>
  <si>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</si>
  <si>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</si>
  <si>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</si>
  <si>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</si>
  <si>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</si>
  <si>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</si>
  <si>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</si>
  <si>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</si>
  <si>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</si>
  <si>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</si>
  <si>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</si>
  <si>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</si>
  <si>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</si>
  <si>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</si>
  <si>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</si>
  <si>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</si>
  <si>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</si>
  <si>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</si>
  <si>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</si>
  <si>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</si>
  <si>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</si>
  <si>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</si>
  <si>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</si>
  <si>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</si>
  <si>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</si>
  <si>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</si>
  <si>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</si>
  <si>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</si>
  <si>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</si>
  <si>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</si>
  <si>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</si>
  <si>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</si>
  <si>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</si>
  <si>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</si>
  <si>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</si>
  <si>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</si>
  <si>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</si>
  <si>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</si>
  <si>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</si>
  <si>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</si>
  <si>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</si>
  <si>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</si>
  <si>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</si>
  <si>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</si>
  <si>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</si>
  <si>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</si>
  <si>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</si>
  <si>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</si>
  <si>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</si>
  <si>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</si>
  <si>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</si>
  <si>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</si>
  <si>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</si>
  <si>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</si>
  <si>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</si>
  <si>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</si>
  <si>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</si>
  <si>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</si>
  <si>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</si>
  <si>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</si>
  <si>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</si>
  <si>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</si>
  <si>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</si>
  <si>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</si>
  <si>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</si>
  <si>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</si>
  <si>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</si>
  <si>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</si>
  <si>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</si>
  <si>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</si>
  <si>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</si>
  <si>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</si>
  <si>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</si>
  <si>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</si>
  <si>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</si>
  <si>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</si>
  <si>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</si>
  <si>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</si>
  <si>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</si>
  <si>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</si>
  <si>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</si>
  <si>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</si>
  <si>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</si>
  <si>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</si>
  <si>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</si>
  <si>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</si>
  <si>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</si>
  <si>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</si>
  <si>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</si>
  <si>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</si>
  <si>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</si>
  <si>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</si>
  <si>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</si>
  <si>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</si>
  <si>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</si>
  <si>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</si>
  <si>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</si>
  <si>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</si>
  <si>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</si>
  <si>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</si>
  <si>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</si>
  <si>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</si>
  <si>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</si>
  <si>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</si>
  <si>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</si>
  <si>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</si>
  <si>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</si>
  <si>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</si>
  <si>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</si>
  <si>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</si>
  <si>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</si>
  <si>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</si>
  <si>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</si>
  <si>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</si>
  <si>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</si>
  <si>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</si>
  <si>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</si>
  <si>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</si>
  <si>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</si>
  <si>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</si>
  <si>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</si>
  <si>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</si>
  <si>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</si>
  <si>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</si>
  <si>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</si>
  <si>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</si>
  <si>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</si>
  <si>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</si>
  <si>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</si>
  <si>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</si>
  <si>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</si>
  <si>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</si>
  <si>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</si>
  <si>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</si>
  <si>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</si>
  <si>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</si>
  <si>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</si>
  <si>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</si>
  <si>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</si>
  <si>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</si>
  <si>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</si>
  <si>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</si>
  <si>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</si>
  <si>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</si>
  <si>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</si>
  <si>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</si>
  <si>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</si>
  <si>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</si>
  <si>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</si>
  <si>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</si>
  <si>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</si>
  <si>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</si>
  <si>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</si>
  <si>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</si>
  <si>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</si>
  <si>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</si>
  <si>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</si>
  <si>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</si>
  <si>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</si>
  <si>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</si>
  <si>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</si>
  <si>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</si>
  <si>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</si>
  <si>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</si>
  <si>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</si>
  <si>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</si>
  <si>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</si>
  <si>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</si>
  <si>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</si>
  <si>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</si>
  <si>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</si>
  <si>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</si>
  <si>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</si>
  <si>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</si>
  <si>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</si>
  <si>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</si>
  <si>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</si>
  <si>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</si>
  <si>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</si>
  <si>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</si>
  <si>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</si>
  <si>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</si>
  <si>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</si>
  <si>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</si>
  <si>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</si>
  <si>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</si>
  <si>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</si>
  <si>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</si>
  <si>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</si>
  <si>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</si>
  <si>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</si>
  <si>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</si>
  <si>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</si>
  <si>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</si>
  <si>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</si>
  <si>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</si>
  <si>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</si>
  <si>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</si>
  <si>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</si>
  <si>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</si>
  <si>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</si>
  <si>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</si>
  <si>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</si>
  <si>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</si>
  <si>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</si>
  <si>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</si>
  <si>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</si>
  <si>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</si>
  <si>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</si>
  <si>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</si>
  <si>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</si>
  <si>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</si>
  <si>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</si>
  <si>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</si>
  <si>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</si>
  <si>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</si>
  <si>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</si>
  <si>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</si>
  <si>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</si>
  <si>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</si>
  <si>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</si>
  <si>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</si>
  <si>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</si>
  <si>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</si>
  <si>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</si>
  <si>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</si>
  <si>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</si>
  <si>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</si>
  <si>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</si>
  <si>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</si>
  <si>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</si>
  <si>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</si>
  <si>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</si>
  <si>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</si>
  <si>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</si>
  <si>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</si>
  <si>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</si>
  <si>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</si>
  <si>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</si>
  <si>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</si>
  <si>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</si>
  <si>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</si>
  <si>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</si>
  <si>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</si>
  <si>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</si>
  <si>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</si>
  <si>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</si>
  <si>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</si>
  <si>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</si>
  <si>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</si>
  <si>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</si>
  <si>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</si>
  <si>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</si>
  <si>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</si>
  <si>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</si>
  <si>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</si>
  <si>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</si>
  <si>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</si>
  <si>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</si>
  <si>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</si>
  <si>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</si>
  <si>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</si>
  <si>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</si>
  <si>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</si>
  <si>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</si>
  <si>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</si>
  <si>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</si>
  <si>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</si>
  <si>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</si>
  <si>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</si>
  <si>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</si>
  <si>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</si>
  <si>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</si>
  <si>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</si>
  <si>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</si>
  <si>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</si>
  <si>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</si>
  <si>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</si>
  <si>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</si>
  <si>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</si>
  <si>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</si>
  <si>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</si>
  <si>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</si>
  <si>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</si>
  <si>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</si>
  <si>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</si>
  <si>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</si>
  <si>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</si>
  <si>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</si>
  <si>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</si>
  <si>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</si>
  <si>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</si>
  <si>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</si>
  <si>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</si>
  <si>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</si>
  <si>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</si>
  <si>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</si>
  <si>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</si>
  <si>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</si>
  <si>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</si>
  <si>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</si>
  <si>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</si>
  <si>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</si>
  <si>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</si>
  <si>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</si>
  <si>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</si>
  <si>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</si>
  <si>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</si>
  <si>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</si>
  <si>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</si>
  <si>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</si>
  <si>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</si>
  <si>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</si>
  <si>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</si>
  <si>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</si>
  <si>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</si>
  <si>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</si>
  <si>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</si>
  <si>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</si>
  <si>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</si>
  <si>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</si>
  <si>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</si>
  <si>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</si>
  <si>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</si>
  <si>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</si>
  <si>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</si>
  <si>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</si>
  <si>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</si>
  <si>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</si>
  <si>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</si>
  <si>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</si>
  <si>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</si>
  <si>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</si>
  <si>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</si>
  <si>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</si>
  <si>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</si>
  <si>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</si>
  <si>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</si>
  <si>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</si>
  <si>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</si>
  <si>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</si>
  <si>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</si>
  <si>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</si>
  <si>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</si>
  <si>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</si>
  <si>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</si>
  <si>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</si>
  <si>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</si>
  <si>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</si>
  <si>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</si>
  <si>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</si>
  <si>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</si>
  <si>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</si>
  <si>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</si>
  <si>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</si>
  <si>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</si>
  <si>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</si>
  <si>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</si>
  <si>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</si>
  <si>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</si>
  <si>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</si>
  <si>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</si>
  <si>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</si>
  <si>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</si>
  <si>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</si>
  <si>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</si>
  <si>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</si>
  <si>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</si>
  <si>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</si>
  <si>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</si>
  <si>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</si>
  <si>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</si>
  <si>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</si>
  <si>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</si>
  <si>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</si>
  <si>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</si>
  <si>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</si>
  <si>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</si>
  <si>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</si>
  <si>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</si>
  <si>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</si>
  <si>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</si>
  <si>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</si>
  <si>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</si>
  <si>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</si>
  <si>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</si>
  <si>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</si>
  <si>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</si>
  <si>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</si>
  <si>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</si>
  <si>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</si>
  <si>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</si>
  <si>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</si>
  <si>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</si>
  <si>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</si>
  <si>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</si>
  <si>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</si>
  <si>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</si>
  <si>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</si>
  <si>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</si>
  <si>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</si>
  <si>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</si>
  <si>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</si>
  <si>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</si>
  <si>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</si>
  <si>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</si>
  <si>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</si>
  <si>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</si>
  <si>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</si>
  <si>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</si>
  <si>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</si>
  <si>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</si>
  <si>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</si>
  <si>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</si>
  <si>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</si>
  <si>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</si>
  <si>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</si>
  <si>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</si>
  <si>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</si>
  <si>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</si>
  <si>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</si>
  <si>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</si>
  <si>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</si>
  <si>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</si>
  <si>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</si>
  <si>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</si>
  <si>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</si>
  <si>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</si>
  <si>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</si>
  <si>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</si>
  <si>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</si>
  <si>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</si>
  <si>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</si>
  <si>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</si>
  <si>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</si>
  <si>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</si>
  <si>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</si>
  <si>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</si>
  <si>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</si>
  <si>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</si>
  <si>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</si>
  <si>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</si>
  <si>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</si>
  <si>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</si>
  <si>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</si>
  <si>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</si>
  <si>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</si>
  <si>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</si>
  <si>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</si>
  <si>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</si>
  <si>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</si>
  <si>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</si>
  <si>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</si>
  <si>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</si>
  <si>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</si>
  <si>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</si>
  <si>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</si>
  <si>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</si>
  <si>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</si>
  <si>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</si>
  <si>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</si>
  <si>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</si>
  <si>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</si>
  <si>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</si>
  <si>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</si>
  <si>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</si>
  <si>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</si>
  <si>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</si>
  <si>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</si>
  <si>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</si>
  <si>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</si>
  <si>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</si>
  <si>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</si>
  <si>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</si>
  <si>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</si>
  <si>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</si>
  <si>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</si>
  <si>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</si>
  <si>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</si>
  <si>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</si>
  <si>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</si>
  <si>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</si>
  <si>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</si>
  <si>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</si>
  <si>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</si>
  <si>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</si>
  <si>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</si>
  <si>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</si>
  <si>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</si>
  <si>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</si>
  <si>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</si>
  <si>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</si>
  <si>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</si>
  <si>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</si>
  <si>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</si>
  <si>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</si>
  <si>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</si>
  <si>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</si>
  <si>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</si>
  <si>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</si>
  <si>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</si>
  <si>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</si>
  <si>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</si>
  <si>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</si>
  <si>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</si>
  <si>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</si>
  <si>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</si>
  <si>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</si>
  <si>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</si>
  <si>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</si>
  <si>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</si>
  <si>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</si>
  <si>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</si>
  <si>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</si>
  <si>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</si>
  <si>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</si>
  <si>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</si>
  <si>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</si>
  <si>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</si>
  <si>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</si>
  <si>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</si>
  <si>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</si>
  <si>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</si>
  <si>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</si>
  <si>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</si>
  <si>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</si>
  <si>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</si>
  <si>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</si>
  <si>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</si>
  <si>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</si>
  <si>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</si>
  <si>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</si>
  <si>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</si>
  <si>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</si>
  <si>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</si>
  <si>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</si>
  <si>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</si>
  <si>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</si>
  <si>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</si>
  <si>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</si>
  <si>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</si>
  <si>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</si>
  <si>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</si>
  <si>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</si>
  <si>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</si>
  <si>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</si>
  <si>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</si>
  <si>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</si>
  <si>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</si>
  <si>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</si>
  <si>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</si>
  <si>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</si>
  <si>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</si>
  <si>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</si>
  <si>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</si>
  <si>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</si>
  <si>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</si>
  <si>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</si>
  <si>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</si>
  <si>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</si>
  <si>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</si>
  <si>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</si>
  <si>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</si>
  <si>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</si>
  <si>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</si>
  <si>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</si>
  <si>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</si>
  <si>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</si>
  <si>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</si>
  <si>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</si>
  <si>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</si>
  <si>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</si>
  <si>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</si>
  <si>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</si>
  <si>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</si>
  <si>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</si>
  <si>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</si>
  <si>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</si>
  <si>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</si>
  <si>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</si>
  <si>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</si>
  <si>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</si>
  <si>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</si>
  <si>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</si>
  <si>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</si>
  <si>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</si>
  <si>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</si>
  <si>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</si>
  <si>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</si>
  <si>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</si>
  <si>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</si>
  <si>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</si>
  <si>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</si>
  <si>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</si>
  <si>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</si>
  <si>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</si>
  <si>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</si>
  <si>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</si>
  <si>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</si>
  <si>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</si>
  <si>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</si>
  <si>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</si>
  <si>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</si>
  <si>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</si>
  <si>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</si>
  <si>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</si>
  <si>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</si>
  <si>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</si>
  <si>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</si>
  <si>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</si>
  <si>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</si>
  <si>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</si>
  <si>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</si>
  <si>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</si>
  <si>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</si>
  <si>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</si>
  <si>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</si>
  <si>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</si>
  <si>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</si>
  <si>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</si>
  <si>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</si>
  <si>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</si>
  <si>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</si>
  <si>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</si>
  <si>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</si>
  <si>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</si>
  <si>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</si>
  <si>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</si>
  <si>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</si>
  <si>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</si>
  <si>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</si>
  <si>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</si>
  <si>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</si>
  <si>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</si>
  <si>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</si>
  <si>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</si>
  <si>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</si>
  <si>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</si>
  <si>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</si>
  <si>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</si>
  <si>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</si>
  <si>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</si>
  <si>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</si>
  <si>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</si>
  <si>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</si>
  <si>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</si>
  <si>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</si>
  <si>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</si>
  <si>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</si>
  <si>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</si>
  <si>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</si>
  <si>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</si>
  <si>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</si>
  <si>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</si>
  <si>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</si>
  <si>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</si>
  <si>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</si>
  <si>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</si>
  <si>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</si>
  <si>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</si>
  <si>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</si>
  <si>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</si>
  <si>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</si>
  <si>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</si>
  <si>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</si>
  <si>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</si>
  <si>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</si>
  <si>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</si>
  <si>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</si>
  <si>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</si>
  <si>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</si>
  <si>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</si>
  <si>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</si>
  <si>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</si>
  <si>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</si>
  <si>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</si>
  <si>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</si>
  <si>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</si>
  <si>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</si>
  <si>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</si>
  <si>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</si>
  <si>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</si>
  <si>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</si>
  <si>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</si>
  <si>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</si>
  <si>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</si>
  <si>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</si>
  <si>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</si>
  <si>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</si>
  <si>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</si>
  <si>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</si>
  <si>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</si>
  <si>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</si>
  <si>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</si>
  <si>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</si>
  <si>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</si>
  <si>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</si>
  <si>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</si>
  <si>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</si>
  <si>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</si>
  <si>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</si>
  <si>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</si>
  <si>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</si>
  <si>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</si>
  <si>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</si>
  <si>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</si>
  <si>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</si>
  <si>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</si>
  <si>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</si>
  <si>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</si>
  <si>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</si>
  <si>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</si>
  <si>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</si>
  <si>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</si>
  <si>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</si>
  <si>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</si>
  <si>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</si>
  <si>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</si>
  <si>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</si>
  <si>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</si>
  <si>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</si>
  <si>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</si>
  <si>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</si>
  <si>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</si>
  <si>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</si>
  <si>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</si>
  <si>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</si>
  <si>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</si>
  <si>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</si>
  <si>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</si>
  <si>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</si>
  <si>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</si>
  <si>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</si>
  <si>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</si>
  <si>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</si>
  <si>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</si>
  <si>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</si>
  <si>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</si>
  <si>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</si>
  <si>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</si>
  <si>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</si>
  <si>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</si>
  <si>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</si>
  <si>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</si>
  <si>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</si>
  <si>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</si>
  <si>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</si>
  <si>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</si>
  <si>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</si>
  <si>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</si>
  <si>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</si>
  <si>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</si>
  <si>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</si>
  <si>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</si>
  <si>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</si>
  <si>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</si>
  <si>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</si>
  <si>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</si>
  <si>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</si>
  <si>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</si>
  <si>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</si>
  <si>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</si>
  <si>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</si>
  <si>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</si>
  <si>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</si>
  <si>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</si>
  <si>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</si>
  <si>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</si>
  <si>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</si>
  <si>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</si>
  <si>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</si>
  <si>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</si>
  <si>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</si>
  <si>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</si>
  <si>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</si>
  <si>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</si>
  <si>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</si>
  <si>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</si>
  <si>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</si>
  <si>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</si>
  <si>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</si>
  <si>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</si>
  <si>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</si>
  <si>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</si>
  <si>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</si>
  <si>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</si>
  <si>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</si>
  <si>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</si>
  <si>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</si>
  <si>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</si>
  <si>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</si>
  <si>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</si>
  <si>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</si>
  <si>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</si>
  <si>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</si>
  <si>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</si>
  <si>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</si>
  <si>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</si>
  <si>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</si>
  <si>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</si>
  <si>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</si>
  <si>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</si>
  <si>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</si>
  <si>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</si>
  <si>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</si>
  <si>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</si>
  <si>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</si>
  <si>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</si>
  <si>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</si>
  <si>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</si>
  <si>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</si>
  <si>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</si>
  <si>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</si>
  <si>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</si>
  <si>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</si>
  <si>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</si>
  <si>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</si>
  <si>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</si>
  <si>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</si>
  <si>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</si>
  <si>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</si>
  <si>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</si>
  <si>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</si>
  <si>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</si>
  <si>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</si>
  <si>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</si>
  <si>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</si>
  <si>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</si>
  <si>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</si>
  <si>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</si>
  <si>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</si>
  <si>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</si>
  <si>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</si>
  <si>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</si>
  <si>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</si>
  <si>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</si>
  <si>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</si>
  <si>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</si>
  <si>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</si>
  <si>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</si>
  <si>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</si>
  <si>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</si>
  <si>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</si>
  <si>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</si>
  <si>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</si>
  <si>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</si>
  <si>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</si>
  <si>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</si>
  <si>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</si>
  <si>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</si>
  <si>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</si>
  <si>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</si>
  <si>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</si>
  <si>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</si>
  <si>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</si>
  <si>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</si>
  <si>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</si>
  <si>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</si>
  <si>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</si>
  <si>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</si>
  <si>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</si>
  <si>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</si>
  <si>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</si>
  <si>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</si>
  <si>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</si>
  <si>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</si>
  <si>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</si>
  <si>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</si>
  <si>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</si>
  <si>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</si>
  <si>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</si>
  <si>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</si>
  <si>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</si>
  <si>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</si>
  <si>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</si>
  <si>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</si>
  <si>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</si>
  <si>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</si>
  <si>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</si>
  <si>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</si>
  <si>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</si>
  <si>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</si>
  <si>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</si>
  <si>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</si>
  <si>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</si>
  <si>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</si>
  <si>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</si>
  <si>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</si>
  <si>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</si>
  <si>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</si>
  <si>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</si>
  <si>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</si>
  <si>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</si>
  <si>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</si>
  <si>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</si>
  <si>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</si>
  <si>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</si>
  <si>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</si>
  <si>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</si>
  <si>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</si>
  <si>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</si>
  <si>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</si>
  <si>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</si>
  <si>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</si>
  <si>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</si>
  <si>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</si>
  <si>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</si>
  <si>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</si>
  <si>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</si>
  <si>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</si>
  <si>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</si>
  <si>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</si>
  <si>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</si>
  <si>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</si>
  <si>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</si>
  <si>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</si>
  <si>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</si>
  <si>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</si>
  <si>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</si>
  <si>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</si>
  <si>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</si>
  <si>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</si>
  <si>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</si>
  <si>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</si>
  <si>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</si>
  <si>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</si>
  <si>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</si>
  <si>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</si>
  <si>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</si>
  <si>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</si>
  <si>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</si>
  <si>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</si>
  <si>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</si>
  <si>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</si>
  <si>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</si>
  <si>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</si>
  <si>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</si>
  <si>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</si>
  <si>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</si>
  <si>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</si>
  <si>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</si>
  <si>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</si>
  <si>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</si>
  <si>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</si>
  <si>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</si>
  <si>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</si>
  <si>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</si>
  <si>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</si>
  <si>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</si>
  <si>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</si>
  <si>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</si>
  <si>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</si>
  <si>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</si>
  <si>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</si>
  <si>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</si>
  <si>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</si>
  <si>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</si>
  <si>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</si>
  <si>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</si>
  <si>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</si>
  <si>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</si>
  <si>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</si>
  <si>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</si>
  <si>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</si>
  <si>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</si>
  <si>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</si>
  <si>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</si>
  <si>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</si>
  <si>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</si>
  <si>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</si>
  <si>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</si>
  <si>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</si>
  <si>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</si>
  <si>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</si>
  <si>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</si>
  <si>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</si>
  <si>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</si>
  <si>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</si>
  <si>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</si>
  <si>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</si>
  <si>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</si>
  <si>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</si>
  <si>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</si>
  <si>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</si>
  <si>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</si>
  <si>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</si>
  <si>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</si>
  <si>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</si>
  <si>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</si>
  <si>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</si>
  <si>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</si>
  <si>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</si>
  <si>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</si>
  <si>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</si>
  <si>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</si>
  <si>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</si>
  <si>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</si>
  <si>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</si>
  <si>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</si>
  <si>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</si>
  <si>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</si>
  <si>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</si>
  <si>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</si>
  <si>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</si>
  <si>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</si>
  <si>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</si>
  <si>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</si>
  <si>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</si>
  <si>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</si>
  <si>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</si>
  <si>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</si>
  <si>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</si>
  <si>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</si>
  <si>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</si>
  <si>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</si>
  <si>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</si>
  <si>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</si>
  <si>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</si>
  <si>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</si>
  <si>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</si>
  <si>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</si>
  <si>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</si>
  <si>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</si>
  <si>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</si>
  <si>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</si>
  <si>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</si>
  <si>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</si>
  <si>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</si>
  <si>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</si>
  <si>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</si>
  <si>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</si>
  <si>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</si>
  <si>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</si>
  <si>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</si>
  <si>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</si>
  <si>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</si>
  <si>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</si>
  <si>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</si>
  <si>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</si>
  <si>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</si>
  <si>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</si>
  <si>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</si>
  <si>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</si>
  <si>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</si>
  <si>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</si>
  <si>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</si>
  <si>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</si>
  <si>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</si>
  <si>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</si>
  <si>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</si>
  <si>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</si>
  <si>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</si>
  <si>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</si>
  <si>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</si>
  <si>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</si>
  <si>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</si>
  <si>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</si>
  <si>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</si>
  <si>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</si>
  <si>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</si>
  <si>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</si>
  <si>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</si>
  <si>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</si>
  <si>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</si>
  <si>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</si>
  <si>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</si>
  <si>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</si>
  <si>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</si>
  <si>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</si>
  <si>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</si>
  <si>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</si>
  <si>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</si>
  <si>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</si>
  <si>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</si>
  <si>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</si>
  <si>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</si>
  <si>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</si>
  <si>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</si>
  <si>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</si>
  <si>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</si>
  <si>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</si>
  <si>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</si>
  <si>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</si>
  <si>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</si>
  <si>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</si>
  <si>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</si>
  <si>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</si>
  <si>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</si>
  <si>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</si>
  <si>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</si>
  <si>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</si>
  <si>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</si>
  <si>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</si>
  <si>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</si>
  <si>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</si>
  <si>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</si>
  <si>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</si>
  <si>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</si>
  <si>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</si>
  <si>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</si>
  <si>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</si>
  <si>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</si>
  <si>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</si>
  <si>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</si>
  <si>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</si>
  <si>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</si>
  <si>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</si>
  <si>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</si>
  <si>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</si>
  <si>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</si>
  <si>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</si>
  <si>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</si>
  <si>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</si>
  <si>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</si>
  <si>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</si>
  <si>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</si>
  <si>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</si>
  <si>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</si>
  <si>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</si>
  <si>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</si>
  <si>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</si>
  <si>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</si>
  <si>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</si>
  <si>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</si>
  <si>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</si>
  <si>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</si>
  <si>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</si>
  <si>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</si>
  <si>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</si>
  <si>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</si>
  <si>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</si>
  <si>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</si>
  <si>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</si>
  <si>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</si>
  <si>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</si>
  <si>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</si>
  <si>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</si>
  <si>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</si>
  <si>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</si>
  <si>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</si>
  <si>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</si>
  <si>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</si>
  <si>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</si>
  <si>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</si>
  <si>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</si>
  <si>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</si>
  <si>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</si>
  <si>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</si>
  <si>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</si>
  <si>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</si>
  <si>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</si>
  <si>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</si>
  <si>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</si>
  <si>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</si>
  <si>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</si>
  <si>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</si>
  <si>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</si>
  <si>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</si>
  <si>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</si>
  <si>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</si>
  <si>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</si>
  <si>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</si>
  <si>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</si>
  <si>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</si>
  <si>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</si>
  <si>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</si>
  <si>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</si>
  <si>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</si>
  <si>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</si>
  <si>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</si>
  <si>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</si>
  <si>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</si>
  <si>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</si>
  <si>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</si>
  <si>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</si>
  <si>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</si>
  <si>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</si>
  <si>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</si>
  <si>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</si>
  <si>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</si>
  <si>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</si>
  <si>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</si>
  <si>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</si>
  <si>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</si>
  <si>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</si>
  <si>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</si>
  <si>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</si>
  <si>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</si>
  <si>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</si>
  <si>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</si>
  <si>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</si>
  <si>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</si>
  <si>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</si>
  <si>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</si>
  <si>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</si>
  <si>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</si>
  <si>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</si>
  <si>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</si>
  <si>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</si>
  <si>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</si>
  <si>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</si>
  <si>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</si>
  <si>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</si>
  <si>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</si>
  <si>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</si>
  <si>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</si>
  <si>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</si>
  <si>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</si>
  <si>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</si>
  <si>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</si>
  <si>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</si>
  <si>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</si>
  <si>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</si>
  <si>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</si>
  <si>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</si>
  <si>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</si>
  <si>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</si>
  <si>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</si>
  <si>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</si>
  <si>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</si>
  <si>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</si>
  <si>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</si>
  <si>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</si>
  <si>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</si>
  <si>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</si>
  <si>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</si>
  <si>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</si>
  <si>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</si>
  <si>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</si>
  <si>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</si>
  <si>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</si>
  <si>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</si>
  <si>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</si>
  <si>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</si>
  <si>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</si>
  <si>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</si>
  <si>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</si>
  <si>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</si>
  <si>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</si>
  <si>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</si>
  <si>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</si>
  <si>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</si>
  <si>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</si>
  <si>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</si>
  <si>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</si>
  <si>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</si>
  <si>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</si>
  <si>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</si>
  <si>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</si>
  <si>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</si>
  <si>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</si>
  <si>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</si>
  <si>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</si>
  <si>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</si>
  <si>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</si>
  <si>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</si>
  <si>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</si>
  <si>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</si>
  <si>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</si>
  <si>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</si>
  <si>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</si>
  <si>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</si>
  <si>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</si>
  <si>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</si>
  <si>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</si>
  <si>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</si>
  <si>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</si>
  <si>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</si>
  <si>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</si>
  <si>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</si>
  <si>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</si>
  <si>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</si>
  <si>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</si>
  <si>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</si>
  <si>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</si>
  <si>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</si>
  <si>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</si>
  <si>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</si>
  <si>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</si>
  <si>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</si>
  <si>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</si>
  <si>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</si>
  <si>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</si>
  <si>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</si>
  <si>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</si>
  <si>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</si>
  <si>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</si>
  <si>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</si>
  <si>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</si>
  <si>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</si>
  <si>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</si>
  <si>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</si>
  <si>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</si>
  <si>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</si>
  <si>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</si>
  <si>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</si>
  <si>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</si>
  <si>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</si>
  <si>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</si>
  <si>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</si>
  <si>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</si>
  <si>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</si>
  <si>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</si>
  <si>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</si>
  <si>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</si>
  <si>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</si>
  <si>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</si>
  <si>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</si>
  <si>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</si>
  <si>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</si>
  <si>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</si>
  <si>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</si>
  <si>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</si>
  <si>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</si>
  <si>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</si>
  <si>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</si>
  <si>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</si>
  <si>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</si>
  <si>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</si>
  <si>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</si>
  <si>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</si>
  <si>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</si>
  <si>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</si>
  <si>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</si>
  <si>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</si>
  <si>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</si>
  <si>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</si>
  <si>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</si>
  <si>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</si>
  <si>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</si>
  <si>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</si>
  <si>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</si>
  <si>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</si>
  <si>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</si>
  <si>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</si>
  <si>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</si>
  <si>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</si>
  <si>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</si>
  <si>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</si>
  <si>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</si>
  <si>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</si>
  <si>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</si>
  <si>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</si>
  <si>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</si>
  <si>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</si>
  <si>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</si>
  <si>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</si>
  <si>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</si>
  <si>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</si>
  <si>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</si>
  <si>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</si>
  <si>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</si>
  <si>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</si>
  <si>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</si>
  <si>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</si>
  <si>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</si>
  <si>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</si>
  <si>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</si>
  <si>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</si>
  <si>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</si>
  <si>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</si>
  <si>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</si>
  <si>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</si>
  <si>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</si>
  <si>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</si>
  <si>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</si>
  <si>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</si>
  <si>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</si>
  <si>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</si>
  <si>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</si>
  <si>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</si>
  <si>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</si>
  <si>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</si>
  <si>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</si>
  <si>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</si>
  <si>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</si>
  <si>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</si>
  <si>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</si>
  <si>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</si>
  <si>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</si>
  <si>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</si>
  <si>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</si>
  <si>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</si>
  <si>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</si>
  <si>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</si>
  <si>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</si>
  <si>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</si>
  <si>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</si>
  <si>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</si>
  <si>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</si>
  <si>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</si>
  <si>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</si>
  <si>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</si>
  <si>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</si>
  <si>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</si>
  <si>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</si>
  <si>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</si>
  <si>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</si>
  <si>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</si>
  <si>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</si>
  <si>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</si>
  <si>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</si>
  <si>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</si>
  <si>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</si>
  <si>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</si>
  <si>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</si>
  <si>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</si>
  <si>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</si>
  <si>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</si>
  <si>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</si>
  <si>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</si>
  <si>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</si>
  <si>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</si>
  <si>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</si>
  <si>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</si>
  <si>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</si>
  <si>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</si>
  <si>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</si>
  <si>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</si>
  <si>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</si>
  <si>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</si>
  <si>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</si>
  <si>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</si>
  <si>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</si>
  <si>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</si>
  <si>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</si>
  <si>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</si>
  <si>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</si>
  <si>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</si>
  <si>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</si>
  <si>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</si>
  <si>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</si>
  <si>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</si>
  <si>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</si>
  <si>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</si>
  <si>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</si>
  <si>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</si>
  <si>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</si>
  <si>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</si>
  <si>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</si>
  <si>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</si>
  <si>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</si>
  <si>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</si>
  <si>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</si>
  <si>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</si>
  <si>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</si>
  <si>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</si>
  <si>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</si>
  <si>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</si>
  <si>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</si>
  <si>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</si>
  <si>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</si>
  <si>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</si>
  <si>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</si>
  <si>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</si>
  <si>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</si>
  <si>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</si>
  <si>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</si>
  <si>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</si>
  <si>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</si>
  <si>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</si>
  <si>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</si>
  <si>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</si>
  <si>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</si>
  <si>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</si>
  <si>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</si>
  <si>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</si>
  <si>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</si>
  <si>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</si>
  <si>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</si>
  <si>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</si>
  <si>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</si>
  <si>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</si>
  <si>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</si>
  <si>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</si>
  <si>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</si>
  <si>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</si>
  <si>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</si>
  <si>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</si>
  <si>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</si>
  <si>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</si>
  <si>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</si>
  <si>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</si>
  <si>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</si>
  <si>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</si>
  <si>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</si>
  <si>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</si>
  <si>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</si>
  <si>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</si>
  <si>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</si>
  <si>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</si>
  <si>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</si>
  <si>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</si>
  <si>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</si>
  <si>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</si>
  <si>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</si>
  <si>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</si>
  <si>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</si>
  <si>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</si>
  <si>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</si>
  <si>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</si>
  <si>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</si>
  <si>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</si>
  <si>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</si>
  <si>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</si>
  <si>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</si>
  <si>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</si>
  <si>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</si>
  <si>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</si>
  <si>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</si>
  <si>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</si>
  <si>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</si>
  <si>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</si>
  <si>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</si>
  <si>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</si>
  <si>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</si>
  <si>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</si>
  <si>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</si>
  <si>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</si>
  <si>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</si>
  <si>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</si>
  <si>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</si>
  <si>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</si>
  <si>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</si>
  <si>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</si>
  <si>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</si>
  <si>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</si>
  <si>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</si>
  <si>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</si>
  <si>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</si>
  <si>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</si>
  <si>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</si>
  <si>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</si>
  <si>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</si>
  <si>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</si>
  <si>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</si>
  <si>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</si>
  <si>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</si>
  <si>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</si>
  <si>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</si>
  <si>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</si>
  <si>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</si>
  <si>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</si>
  <si>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</si>
  <si>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</si>
  <si>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</si>
  <si>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</si>
  <si>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</si>
  <si>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</si>
  <si>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</si>
  <si>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</si>
  <si>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</si>
  <si>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</si>
  <si>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</si>
  <si>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</si>
  <si>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</si>
  <si>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</si>
  <si>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</si>
  <si>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</si>
  <si>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</si>
  <si>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</si>
  <si>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</si>
  <si>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</si>
  <si>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</si>
  <si>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</si>
  <si>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</si>
  <si>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</si>
  <si>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</si>
  <si>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</si>
  <si>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</si>
  <si>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</si>
  <si>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</si>
  <si>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</si>
  <si>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</si>
  <si>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</si>
  <si>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</si>
  <si>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</si>
  <si>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</si>
  <si>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</si>
  <si>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</si>
  <si>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</si>
  <si>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</si>
  <si>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</si>
  <si>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</si>
  <si>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</si>
  <si>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</si>
  <si>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</si>
  <si>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</si>
  <si>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</si>
  <si>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</si>
  <si>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</si>
  <si>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</si>
  <si>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</si>
  <si>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</si>
  <si>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</si>
  <si>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</si>
  <si>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</si>
  <si>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</si>
  <si>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</si>
  <si>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</si>
  <si>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</si>
  <si>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</si>
  <si>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</si>
  <si>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</si>
  <si>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</si>
  <si>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</si>
  <si>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</si>
  <si>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</si>
  <si>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</si>
  <si>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</si>
  <si>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</si>
  <si>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</si>
  <si>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</si>
  <si>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</si>
  <si>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</si>
  <si>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</si>
  <si>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</si>
  <si>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</si>
  <si>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</si>
  <si>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</si>
  <si>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</si>
  <si>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</si>
  <si>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</si>
  <si>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</si>
  <si>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</si>
  <si>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</si>
  <si>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</si>
  <si>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</si>
  <si>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</si>
  <si>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</si>
  <si>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</si>
  <si>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</si>
  <si>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</si>
  <si>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</si>
  <si>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</si>
  <si>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</si>
  <si>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</si>
  <si>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</si>
  <si>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</si>
  <si>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</si>
  <si>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</si>
  <si>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</si>
  <si>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</si>
  <si>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</si>
  <si>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</si>
  <si>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</si>
  <si>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</si>
  <si>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</si>
  <si>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</si>
  <si>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</si>
  <si>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</si>
  <si>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</si>
  <si>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</si>
  <si>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</si>
  <si>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</si>
  <si>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</si>
  <si>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</si>
  <si>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</si>
  <si>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</si>
  <si>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</si>
  <si>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</si>
  <si>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</si>
  <si>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</si>
  <si>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</si>
  <si>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</si>
  <si>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</si>
  <si>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</si>
  <si>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</si>
  <si>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</si>
  <si>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</si>
  <si>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</si>
  <si>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</si>
  <si>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</si>
  <si>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</si>
  <si>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</si>
  <si>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</si>
  <si>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</si>
  <si>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</si>
  <si>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</si>
  <si>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</si>
  <si>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</si>
  <si>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</si>
  <si>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</si>
  <si>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</si>
  <si>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</si>
  <si>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</si>
  <si>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</si>
  <si>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</si>
  <si>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</si>
  <si>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</si>
  <si>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</si>
  <si>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</si>
  <si>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</si>
  <si>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</si>
  <si>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</si>
  <si>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</si>
  <si>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</si>
  <si>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</si>
  <si>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</si>
  <si>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</si>
  <si>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</si>
  <si>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</si>
  <si>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</si>
  <si>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</si>
  <si>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</si>
  <si>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</si>
  <si>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</si>
  <si>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</si>
  <si>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</si>
  <si>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</si>
  <si>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</si>
  <si>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</si>
  <si>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</si>
  <si>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</si>
  <si>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</si>
  <si>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</si>
  <si>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</si>
  <si>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</si>
  <si>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</si>
  <si>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</si>
  <si>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</si>
  <si>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</si>
  <si>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</si>
  <si>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</si>
  <si>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</si>
  <si>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</si>
  <si>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</si>
  <si>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</si>
  <si>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</si>
  <si>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</si>
  <si>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</si>
  <si>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</si>
  <si>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</si>
  <si>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</si>
  <si>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</si>
  <si>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</si>
  <si>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</si>
  <si>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</si>
  <si>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</si>
  <si>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</si>
  <si>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</si>
  <si>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</si>
  <si>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</si>
  <si>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</si>
  <si>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</si>
  <si>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</si>
  <si>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</si>
  <si>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</si>
  <si>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</si>
  <si>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</si>
  <si>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</si>
  <si>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</si>
  <si>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</si>
  <si>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</si>
  <si>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</si>
  <si>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</si>
  <si>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</si>
  <si>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</si>
  <si>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</si>
  <si>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</si>
  <si>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</si>
  <si>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</si>
  <si>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</si>
  <si>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</si>
  <si>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</si>
  <si>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</si>
  <si>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</si>
  <si>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</si>
  <si>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</si>
  <si>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</si>
  <si>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</si>
  <si>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</si>
  <si>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</si>
  <si>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</si>
  <si>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</si>
  <si>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</si>
  <si>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</si>
  <si>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</si>
  <si>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</si>
  <si>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</si>
  <si>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</si>
  <si>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</si>
  <si>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</si>
  <si>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</si>
  <si>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</si>
  <si>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</si>
  <si>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</si>
  <si>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</si>
  <si>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</si>
  <si>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</si>
  <si>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</si>
  <si>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</si>
  <si>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</si>
  <si>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</si>
  <si>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</si>
  <si>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</si>
  <si>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</si>
  <si>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</si>
  <si>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</si>
  <si>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</si>
  <si>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</si>
  <si>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</si>
  <si>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</si>
  <si>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</si>
  <si>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</si>
  <si>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</si>
  <si>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</si>
  <si>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</si>
  <si>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</si>
  <si>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</si>
  <si>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</si>
  <si>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</si>
  <si>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</si>
  <si>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</si>
  <si>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</si>
  <si>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</si>
  <si>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</si>
  <si>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</si>
  <si>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</si>
  <si>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</si>
  <si>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</si>
  <si>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</si>
  <si>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</si>
  <si>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</si>
  <si>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</si>
  <si>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</si>
  <si>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</si>
  <si>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</si>
  <si>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</si>
  <si>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</si>
  <si>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</si>
  <si>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</si>
  <si>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</si>
  <si>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</si>
  <si>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</si>
  <si>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</si>
  <si>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</si>
  <si>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</si>
  <si>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</si>
  <si>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</si>
  <si>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</si>
  <si>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</si>
  <si>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</si>
  <si>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</si>
  <si>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</si>
  <si>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</si>
  <si>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</si>
  <si>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</si>
  <si>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</si>
  <si>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</si>
  <si>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</si>
  <si>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</si>
  <si>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</si>
  <si>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</si>
  <si>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</si>
  <si>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</si>
  <si>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</si>
  <si>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</si>
  <si>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</si>
  <si>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</si>
  <si>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</si>
  <si>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</si>
  <si>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</si>
  <si>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</si>
  <si>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</si>
  <si>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</si>
  <si>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</si>
  <si>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</si>
  <si>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</si>
  <si>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</si>
  <si>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</si>
  <si>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</si>
  <si>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</si>
  <si>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</si>
  <si>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</si>
  <si>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</si>
  <si>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</si>
  <si>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</si>
  <si>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</si>
  <si>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</si>
  <si>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</si>
  <si>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</si>
  <si>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</si>
  <si>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</si>
  <si>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</si>
  <si>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</si>
  <si>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</si>
  <si>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</si>
  <si>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</si>
  <si>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</si>
  <si>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</si>
  <si>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</si>
  <si>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</si>
  <si>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</si>
  <si>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</si>
  <si>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</si>
  <si>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</si>
  <si>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</si>
  <si>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</si>
  <si>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</si>
  <si>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</si>
  <si>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</si>
  <si>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</si>
  <si>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</si>
  <si>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</si>
  <si>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</si>
  <si>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</si>
  <si>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</si>
  <si>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</si>
  <si>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</si>
  <si>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</si>
  <si>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</si>
  <si>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</si>
  <si>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</si>
  <si>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</si>
  <si>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</si>
  <si>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</si>
  <si>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</si>
  <si>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</si>
  <si>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</si>
  <si>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</si>
  <si>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</si>
  <si>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</si>
  <si>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</si>
  <si>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</si>
  <si>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</si>
  <si>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</si>
  <si>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</si>
  <si>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</si>
  <si>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</si>
  <si>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</si>
  <si>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</si>
  <si>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</si>
  <si>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</si>
  <si>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</si>
  <si>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</si>
  <si>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</si>
  <si>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</si>
  <si>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</si>
  <si>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</si>
  <si>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</si>
  <si>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</si>
  <si>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</si>
  <si>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</si>
  <si>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</si>
  <si>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</si>
  <si>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</si>
  <si>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</si>
  <si>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</si>
  <si>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</si>
  <si>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</si>
  <si>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</si>
  <si>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</si>
  <si>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</si>
  <si>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</si>
  <si>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</si>
  <si>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</si>
  <si>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</si>
  <si>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</si>
  <si>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</si>
  <si>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</si>
  <si>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</si>
  <si>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</si>
  <si>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</si>
  <si>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</si>
  <si>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</si>
  <si>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</si>
  <si>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</si>
  <si>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</si>
  <si>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</si>
  <si>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</si>
  <si>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</si>
  <si>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</si>
  <si>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</si>
  <si>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</si>
  <si>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</si>
  <si>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</si>
  <si>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</si>
  <si>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</si>
  <si>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</si>
  <si>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</si>
  <si>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</si>
  <si>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</si>
  <si>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</si>
  <si>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</si>
  <si>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</si>
  <si>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</si>
  <si>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</si>
  <si>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</si>
  <si>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</si>
  <si>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</si>
  <si>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</si>
  <si>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</si>
  <si>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</si>
  <si>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</si>
  <si>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</si>
  <si>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</si>
  <si>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</si>
  <si>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</si>
  <si>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</si>
  <si>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</si>
  <si>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</si>
  <si>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</si>
  <si>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</si>
  <si>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</si>
  <si>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</si>
  <si>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</si>
  <si>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</si>
  <si>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</si>
  <si>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</si>
  <si>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</si>
  <si>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</si>
  <si>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</si>
  <si>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</si>
  <si>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</si>
  <si>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</si>
  <si>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</si>
  <si>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</si>
  <si>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</si>
  <si>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</si>
  <si>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</si>
  <si>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</si>
  <si>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</si>
  <si>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</si>
  <si>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</si>
  <si>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</si>
  <si>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</si>
  <si>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</si>
  <si>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</si>
  <si>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</si>
  <si>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</si>
  <si>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</si>
  <si>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</si>
  <si>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</si>
  <si>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</si>
  <si>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</si>
  <si>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</si>
  <si>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</si>
  <si>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</si>
  <si>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</si>
  <si>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</si>
  <si>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</si>
  <si>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</si>
  <si>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</si>
  <si>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</si>
  <si>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</si>
  <si>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</si>
  <si>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</si>
  <si>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</si>
  <si>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</si>
  <si>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</si>
  <si>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</si>
  <si>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</si>
  <si>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</si>
  <si>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</si>
  <si>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</si>
  <si>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</si>
  <si>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</si>
  <si>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</si>
  <si>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</si>
  <si>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</si>
  <si>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</si>
  <si>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</si>
  <si>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</si>
  <si>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</si>
  <si>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</si>
  <si>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</si>
  <si>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</si>
  <si>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</si>
  <si>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</si>
  <si>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</si>
  <si>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</si>
  <si>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</si>
  <si>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</si>
  <si>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</si>
  <si>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</si>
  <si>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</si>
  <si>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</si>
  <si>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</si>
  <si>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</si>
  <si>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</si>
  <si>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</si>
  <si>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</si>
  <si>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</si>
  <si>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</si>
  <si>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</si>
  <si>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</si>
  <si>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</si>
  <si>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</si>
  <si>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</si>
  <si>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</si>
  <si>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</si>
  <si>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</si>
  <si>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</si>
  <si>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</si>
  <si>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</si>
  <si>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</si>
  <si>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</si>
  <si>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</si>
  <si>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</si>
  <si>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</si>
  <si>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</si>
  <si>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</si>
  <si>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</si>
  <si>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</si>
  <si>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</si>
  <si>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</si>
  <si>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</si>
  <si>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</si>
  <si>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</si>
  <si>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</si>
  <si>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</si>
  <si>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</si>
  <si>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</si>
  <si>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</si>
  <si>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</si>
  <si>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</si>
  <si>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</si>
  <si>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</si>
  <si>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</si>
  <si>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</si>
  <si>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</si>
  <si>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</si>
  <si>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</si>
  <si>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</si>
  <si>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</si>
  <si>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</si>
  <si>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</si>
  <si>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</si>
  <si>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</si>
  <si>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</si>
  <si>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</si>
  <si>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</si>
  <si>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</si>
  <si>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</si>
  <si>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</si>
  <si>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</si>
  <si>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</si>
  <si>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</si>
  <si>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</si>
  <si>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</si>
  <si>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</si>
  <si>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</si>
  <si>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</si>
  <si>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</si>
  <si>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</si>
  <si>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</si>
  <si>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</si>
  <si>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</si>
  <si>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</si>
  <si>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</si>
  <si>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</si>
  <si>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</si>
  <si>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</si>
  <si>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</si>
  <si>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</si>
  <si>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</si>
  <si>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</si>
  <si>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</si>
  <si>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</si>
  <si>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</si>
  <si>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</si>
  <si>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</si>
  <si>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</si>
  <si>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</si>
  <si>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</si>
  <si>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</si>
  <si>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</si>
  <si>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</si>
  <si>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</si>
  <si>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</si>
  <si>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</si>
  <si>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</si>
  <si>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</si>
  <si>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</si>
  <si>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</si>
  <si>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</si>
  <si>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</si>
  <si>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</si>
  <si>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</si>
  <si>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</si>
  <si>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</si>
  <si>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</si>
  <si>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</si>
  <si>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</si>
  <si>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</si>
  <si>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</si>
  <si>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</si>
  <si>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</si>
  <si>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</si>
  <si>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</si>
  <si>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</si>
  <si>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</si>
  <si>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</si>
  <si>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</si>
  <si>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</si>
  <si>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</si>
  <si>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</si>
  <si>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</si>
  <si>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</si>
  <si>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</si>
  <si>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</si>
  <si>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</si>
  <si>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</si>
  <si>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</si>
  <si>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</si>
  <si>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</si>
  <si>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</si>
  <si>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</si>
  <si>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</si>
  <si>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</si>
  <si>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</si>
  <si>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</si>
  <si>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</si>
  <si>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</si>
  <si>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</si>
  <si>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</si>
  <si>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</si>
  <si>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</si>
  <si>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</si>
  <si>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</si>
  <si>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</si>
  <si>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</si>
  <si>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</si>
  <si>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</si>
  <si>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</si>
  <si>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</si>
  <si>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</si>
  <si>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</si>
  <si>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</si>
  <si>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</si>
  <si>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</si>
  <si>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</si>
  <si>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</si>
  <si>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</si>
  <si>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</si>
  <si>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</si>
  <si>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</si>
  <si>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</si>
  <si>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</si>
  <si>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</si>
  <si>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</si>
  <si>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</si>
  <si>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</si>
  <si>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</si>
  <si>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</si>
  <si>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</si>
  <si>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</si>
  <si>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</si>
  <si>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</si>
  <si>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</si>
  <si>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</si>
  <si>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</si>
  <si>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</si>
  <si>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</si>
  <si>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</si>
  <si>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</si>
  <si>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</si>
  <si>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</si>
  <si>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</si>
  <si>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</si>
  <si>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</si>
  <si>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</si>
  <si>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</si>
  <si>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</si>
  <si>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</si>
  <si>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</si>
  <si>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</si>
  <si>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</si>
  <si>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</si>
  <si>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</si>
  <si>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</si>
  <si>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</si>
  <si>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</si>
  <si>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</si>
  <si>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</si>
  <si>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</si>
  <si>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</si>
  <si>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</si>
  <si>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</si>
  <si>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</si>
  <si>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</si>
  <si>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</si>
  <si>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</si>
  <si>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</si>
  <si>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</si>
  <si>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</si>
  <si>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</si>
  <si>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</si>
  <si>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</si>
  <si>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</si>
  <si>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</si>
  <si>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</si>
  <si>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</si>
  <si>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</si>
  <si>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</si>
  <si>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</si>
  <si>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</si>
  <si>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</si>
  <si>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</si>
  <si>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</si>
  <si>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</si>
  <si>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</si>
  <si>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</si>
  <si>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</si>
  <si>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</si>
  <si>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</si>
  <si>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</si>
  <si>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</si>
  <si>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</si>
  <si>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</si>
  <si>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</si>
  <si>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</si>
  <si>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</si>
  <si>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</si>
  <si>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</si>
  <si>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</si>
  <si>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</si>
  <si>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</si>
  <si>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</si>
  <si>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</si>
  <si>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</si>
  <si>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</si>
  <si>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</si>
  <si>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</si>
  <si>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</si>
  <si>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</si>
  <si>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</si>
  <si>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</si>
  <si>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</si>
  <si>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</si>
  <si>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</si>
  <si>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</si>
  <si>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</si>
  <si>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</si>
  <si>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</si>
  <si>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</si>
  <si>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</si>
  <si>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</si>
  <si>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</si>
  <si>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</si>
  <si>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</si>
  <si>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</si>
  <si>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</si>
  <si>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</si>
  <si>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</si>
  <si>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</si>
  <si>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</si>
  <si>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</si>
  <si>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</si>
  <si>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</si>
  <si>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</si>
  <si>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</si>
  <si>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</si>
  <si>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</si>
  <si>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</si>
  <si>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</si>
  <si>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</si>
  <si>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</si>
  <si>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</si>
  <si>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</si>
  <si>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</si>
  <si>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</si>
  <si>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</si>
  <si>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</si>
  <si>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</si>
  <si>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</si>
  <si>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</si>
  <si>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</si>
  <si>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</si>
  <si>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</si>
  <si>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</si>
  <si>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</si>
  <si>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</si>
  <si>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</si>
  <si>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</si>
  <si>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</si>
  <si>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</si>
  <si>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</si>
  <si>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</si>
  <si>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</si>
  <si>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</si>
  <si>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</si>
  <si>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</si>
  <si>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</si>
  <si>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</si>
  <si>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</si>
  <si>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</si>
  <si>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</si>
  <si>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</si>
  <si>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</si>
  <si>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</si>
  <si>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</si>
  <si>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</si>
  <si>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</si>
  <si>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</si>
  <si>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</si>
  <si>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</si>
  <si>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</si>
  <si>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</si>
  <si>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</si>
  <si>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</si>
  <si>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</si>
  <si>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</si>
  <si>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</si>
  <si>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</si>
  <si>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</si>
  <si>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</si>
  <si>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</si>
  <si>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</si>
  <si>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</si>
  <si>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</si>
  <si>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</si>
  <si>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</si>
  <si>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</si>
  <si>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</si>
  <si>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</si>
  <si>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</si>
  <si>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</si>
  <si>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</si>
  <si>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</si>
  <si>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</si>
  <si>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</si>
  <si>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</si>
  <si>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</si>
  <si>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</si>
  <si>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</si>
  <si>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</si>
  <si>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</si>
  <si>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</si>
  <si>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</si>
  <si>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</si>
  <si>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</si>
  <si>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</si>
  <si>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</si>
  <si>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</si>
  <si>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</si>
  <si>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</si>
  <si>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</si>
  <si>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</si>
  <si>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</si>
  <si>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</si>
  <si>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</si>
  <si>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</si>
  <si>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</si>
  <si>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</si>
  <si>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</si>
  <si>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</si>
  <si>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</si>
  <si>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</si>
  <si>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</si>
  <si>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</si>
  <si>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</si>
  <si>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</si>
  <si>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</si>
  <si>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</si>
  <si>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</si>
  <si>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</si>
  <si>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</si>
  <si>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</si>
  <si>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</si>
  <si>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</si>
  <si>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</si>
  <si>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</si>
  <si>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</si>
  <si>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</si>
  <si>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</si>
  <si>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</si>
  <si>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</si>
  <si>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</si>
  <si>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</si>
  <si>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</si>
  <si>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</si>
  <si>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</si>
  <si>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</si>
  <si>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</si>
  <si>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</si>
  <si>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</si>
  <si>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</si>
  <si>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</si>
  <si>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</si>
  <si>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</si>
  <si>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</si>
  <si>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</si>
  <si>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</si>
  <si>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</si>
  <si>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</si>
  <si>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</si>
  <si>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</si>
  <si>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</si>
  <si>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</si>
  <si>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</si>
  <si>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</si>
  <si>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</si>
  <si>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</si>
  <si>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</si>
  <si>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</si>
  <si>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</si>
  <si>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</si>
  <si>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</si>
  <si>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</si>
  <si>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</si>
  <si>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</si>
  <si>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</si>
  <si>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</si>
  <si>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</si>
  <si>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</si>
  <si>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</si>
  <si>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</si>
  <si>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</si>
  <si>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</si>
  <si>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</si>
  <si>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</si>
  <si>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</si>
  <si>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</si>
  <si>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</si>
  <si>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</si>
  <si>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</si>
  <si>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</si>
  <si>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</si>
  <si>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</si>
  <si>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</si>
  <si>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</si>
  <si>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</si>
  <si>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</si>
  <si>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</si>
  <si>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</si>
  <si>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</si>
  <si>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</si>
  <si>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</si>
  <si>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</si>
  <si>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</si>
  <si>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</si>
  <si>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</si>
  <si>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</si>
  <si>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</si>
  <si>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</si>
  <si>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</si>
  <si>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</si>
  <si>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</si>
  <si>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</si>
  <si>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</si>
  <si>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</si>
  <si>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</si>
  <si>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</si>
  <si>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</si>
  <si>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</si>
  <si>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</si>
  <si>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</si>
  <si>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</si>
  <si>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</si>
  <si>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</si>
  <si>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</si>
  <si>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</si>
  <si>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</si>
  <si>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</si>
  <si>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</si>
  <si>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</si>
  <si>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</si>
  <si>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</si>
  <si>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</si>
  <si>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</si>
  <si>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</si>
  <si>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</si>
  <si>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</si>
  <si>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</si>
  <si>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</si>
  <si>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</si>
  <si>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</si>
  <si>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</si>
  <si>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</si>
  <si>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</si>
  <si>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</si>
  <si>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</si>
  <si>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</si>
  <si>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</si>
  <si>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</si>
  <si>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</si>
  <si>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</si>
  <si>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</si>
  <si>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</si>
  <si>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</si>
  <si>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</si>
  <si>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</si>
  <si>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</si>
  <si>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</si>
  <si>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</si>
  <si>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</si>
  <si>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</si>
  <si>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</si>
  <si>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</si>
  <si>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</si>
  <si>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</si>
  <si>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</si>
  <si>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</si>
  <si>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</si>
  <si>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</si>
  <si>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</si>
  <si>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</si>
  <si>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</si>
  <si>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</si>
  <si>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</si>
  <si>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</si>
  <si>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</si>
  <si>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</si>
  <si>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</si>
  <si>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</si>
  <si>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</si>
  <si>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</si>
  <si>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</si>
  <si>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</si>
  <si>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</si>
  <si>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</si>
  <si>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</si>
  <si>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</si>
  <si>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</si>
  <si>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</si>
  <si>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</si>
  <si>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</si>
  <si>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</si>
  <si>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</si>
  <si>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</si>
  <si>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</si>
  <si>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</si>
  <si>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</si>
  <si>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</si>
  <si>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</si>
  <si>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</si>
  <si>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</si>
  <si>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</si>
  <si>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</si>
  <si>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</si>
  <si>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</si>
  <si>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</si>
  <si>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</si>
  <si>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</si>
  <si>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</si>
  <si>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</si>
  <si>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</si>
  <si>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</si>
  <si>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</si>
  <si>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</si>
  <si>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</si>
  <si>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</si>
  <si>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</si>
  <si>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</si>
  <si>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</si>
  <si>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</si>
  <si>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</si>
  <si>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</si>
  <si>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</si>
  <si>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</si>
  <si>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</si>
  <si>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</si>
  <si>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</si>
  <si>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</si>
  <si>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</si>
  <si>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</si>
  <si>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</si>
  <si>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</si>
  <si>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</si>
  <si>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</si>
  <si>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</si>
  <si>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</si>
  <si>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</si>
  <si>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</si>
  <si>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</si>
  <si>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</si>
  <si>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</si>
  <si>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</si>
  <si>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</si>
  <si>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</si>
  <si>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</si>
  <si>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</si>
  <si>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</si>
  <si>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</si>
  <si>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</si>
  <si>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</si>
  <si>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</si>
  <si>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</si>
  <si>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</si>
  <si>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</si>
  <si>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</si>
  <si>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</si>
  <si>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</si>
  <si>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</si>
  <si>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</si>
  <si>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</si>
  <si>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</si>
  <si>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</si>
  <si>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</si>
  <si>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</si>
  <si>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</si>
  <si>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</si>
  <si>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</si>
  <si>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</si>
  <si>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</si>
  <si>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</si>
  <si>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</si>
  <si>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</si>
  <si>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</si>
  <si>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</si>
  <si>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</si>
  <si>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</si>
  <si>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</si>
  <si>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</si>
  <si>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</si>
  <si>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</si>
  <si>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</si>
  <si>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</si>
  <si>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</si>
  <si>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</si>
  <si>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</si>
  <si>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</si>
  <si>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</si>
  <si>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</si>
  <si>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</si>
  <si>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</si>
  <si>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</si>
  <si>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</si>
  <si>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</si>
  <si>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</si>
  <si>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</si>
  <si>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</si>
  <si>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</si>
  <si>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</si>
  <si>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</si>
  <si>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</si>
  <si>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</si>
  <si>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</si>
  <si>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</si>
  <si>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</si>
  <si>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</si>
  <si>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</si>
  <si>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</si>
  <si>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</si>
  <si>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</si>
  <si>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</si>
  <si>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</si>
  <si>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</si>
  <si>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</si>
  <si>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</si>
  <si>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</si>
  <si>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</si>
  <si>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</si>
  <si>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</si>
  <si>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</si>
  <si>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</si>
  <si>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</si>
  <si>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</si>
  <si>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</si>
  <si>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</si>
  <si>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</si>
  <si>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</si>
  <si>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</si>
  <si>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</si>
  <si>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</si>
  <si>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</si>
  <si>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</si>
  <si>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</si>
  <si>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</si>
  <si>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</si>
  <si>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</si>
  <si>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</si>
  <si>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</si>
  <si>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</si>
  <si>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</si>
  <si>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</si>
  <si>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</si>
  <si>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</si>
  <si>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</si>
  <si>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</si>
  <si>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</si>
  <si>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</si>
  <si>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</si>
  <si>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</si>
  <si>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</si>
  <si>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</si>
  <si>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</si>
  <si>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</si>
  <si>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</si>
  <si>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</si>
  <si>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</si>
  <si>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</si>
  <si>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</si>
  <si>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</si>
  <si>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</si>
  <si>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</si>
  <si>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</si>
  <si>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</si>
  <si>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</si>
  <si>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</si>
  <si>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</si>
  <si>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</si>
  <si>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</si>
  <si>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</si>
  <si>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</si>
  <si>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</si>
  <si>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</si>
  <si>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</si>
  <si>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</si>
  <si>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</si>
  <si>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</si>
  <si>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</si>
  <si>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</si>
  <si>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</si>
  <si>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</si>
  <si>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</si>
  <si>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</si>
  <si>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</si>
  <si>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</si>
  <si>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</si>
  <si>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</si>
  <si>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</si>
  <si>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</si>
  <si>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</si>
  <si>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</si>
  <si>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</si>
  <si>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</si>
  <si>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</si>
  <si>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</si>
  <si>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</si>
  <si>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</si>
  <si>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</si>
  <si>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</si>
  <si>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</si>
  <si>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</si>
  <si>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</si>
  <si>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</si>
  <si>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</si>
  <si>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</si>
  <si>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</si>
  <si>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</si>
  <si>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</si>
  <si>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</si>
  <si>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</si>
  <si>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</si>
  <si>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</si>
  <si>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</si>
  <si>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</si>
  <si>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</si>
  <si>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</si>
  <si>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</si>
  <si>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</si>
  <si>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</si>
  <si>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</si>
  <si>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</si>
  <si>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</si>
  <si>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</si>
  <si>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</si>
  <si>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</si>
  <si>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</si>
  <si>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</si>
  <si>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</si>
  <si>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</si>
  <si>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</si>
  <si>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</si>
  <si>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</si>
  <si>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</si>
  <si>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</si>
  <si>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</si>
  <si>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</si>
  <si>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</si>
  <si>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</si>
  <si>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</si>
  <si>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</si>
  <si>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</si>
  <si>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</si>
  <si>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</si>
  <si>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</si>
  <si>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</si>
  <si>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</si>
  <si>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</si>
  <si>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</si>
  <si>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</si>
  <si>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</si>
  <si>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</si>
  <si>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</si>
  <si>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</si>
  <si>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</si>
  <si>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</si>
  <si>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</si>
  <si>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</si>
  <si>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</si>
  <si>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</si>
  <si>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</si>
  <si>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</si>
  <si>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</si>
  <si>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</si>
  <si>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</si>
  <si>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</si>
  <si>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</si>
  <si>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</si>
  <si>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</si>
  <si>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</si>
  <si>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</si>
  <si>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</si>
  <si>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</si>
  <si>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</si>
  <si>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</si>
  <si>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</si>
  <si>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</si>
  <si>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</si>
  <si>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</si>
  <si>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</si>
  <si>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</si>
  <si>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</si>
  <si>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</si>
  <si>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</si>
  <si>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</si>
  <si>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</si>
  <si>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</si>
  <si>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</si>
  <si>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</si>
  <si>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</si>
  <si>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</si>
  <si>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</si>
  <si>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</si>
  <si>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</si>
  <si>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</si>
  <si>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</si>
  <si>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</si>
  <si>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</si>
  <si>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</si>
  <si>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</si>
  <si>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</si>
  <si>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</si>
  <si>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</si>
  <si>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</si>
  <si>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</si>
  <si>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</si>
  <si>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</si>
  <si>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</si>
  <si>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</si>
  <si>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</si>
  <si>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</si>
  <si>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</si>
  <si>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</si>
  <si>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</si>
  <si>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</si>
  <si>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</si>
  <si>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</si>
  <si>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</si>
  <si>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</si>
  <si>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</si>
  <si>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</si>
  <si>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</si>
  <si>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</si>
  <si>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</si>
  <si>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</si>
  <si>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</si>
  <si>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</si>
  <si>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</si>
  <si>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</si>
  <si>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</si>
  <si>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</si>
  <si>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</si>
  <si>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</si>
  <si>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</si>
  <si>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</si>
  <si>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</si>
  <si>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</si>
  <si>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</si>
  <si>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</si>
  <si>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</si>
  <si>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</si>
  <si>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</si>
  <si>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</si>
  <si>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</si>
  <si>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</si>
  <si>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</si>
  <si>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</si>
  <si>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</si>
  <si>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</si>
  <si>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</si>
  <si>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</si>
  <si>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</si>
  <si>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</si>
  <si>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</si>
  <si>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</si>
  <si>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</si>
  <si>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</si>
  <si>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</si>
  <si>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</si>
  <si>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</si>
  <si>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</si>
  <si>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</si>
  <si>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</si>
  <si>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</si>
  <si>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</si>
  <si>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</si>
  <si>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</si>
  <si>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</si>
  <si>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</si>
  <si>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</si>
  <si>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</si>
  <si>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</si>
  <si>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</si>
  <si>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</si>
  <si>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</si>
  <si>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</si>
  <si>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</si>
  <si>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</si>
  <si>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</si>
  <si>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</si>
  <si>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</si>
  <si>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</si>
  <si>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</si>
  <si>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</si>
  <si>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</si>
  <si>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</si>
  <si>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</si>
  <si>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</si>
  <si>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</si>
  <si>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</si>
  <si>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</si>
  <si>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</si>
  <si>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</si>
  <si>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</si>
  <si>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</si>
  <si>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</si>
  <si>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</si>
  <si>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</si>
  <si>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</si>
  <si>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</si>
  <si>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</si>
  <si>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</si>
  <si>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</si>
  <si>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</si>
  <si>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</si>
  <si>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</si>
  <si>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</si>
  <si>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</si>
  <si>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</si>
  <si>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</si>
  <si>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</si>
  <si>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</si>
  <si>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</si>
  <si>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</si>
  <si>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</si>
  <si>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</si>
  <si>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</si>
  <si>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</si>
  <si>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</si>
  <si>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</si>
  <si>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</si>
  <si>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</si>
  <si>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</si>
  <si>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</si>
  <si>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</si>
  <si>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</si>
  <si>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</si>
  <si>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</si>
  <si>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</si>
  <si>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</si>
  <si>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</si>
  <si>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</si>
  <si>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</si>
  <si>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</si>
  <si>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</si>
  <si>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</si>
  <si>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</si>
  <si>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</si>
  <si>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</si>
  <si>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</si>
  <si>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</si>
  <si>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</si>
  <si>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</si>
  <si>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</si>
  <si>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</si>
  <si>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</si>
  <si>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</si>
  <si>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</si>
  <si>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</si>
  <si>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</si>
  <si>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</si>
  <si>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</si>
  <si>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</si>
  <si>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</si>
  <si>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</si>
  <si>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</si>
  <si>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</si>
  <si>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</si>
  <si>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</si>
  <si>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</si>
  <si>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</si>
  <si>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</si>
  <si>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</si>
  <si>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</si>
  <si>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</si>
  <si>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</si>
  <si>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</si>
  <si>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</si>
  <si>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</si>
  <si>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</si>
  <si>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</si>
  <si>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</si>
  <si>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</si>
  <si>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</si>
  <si>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</si>
  <si>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</si>
  <si>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</si>
  <si>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</si>
  <si>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</si>
  <si>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</si>
  <si>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</si>
  <si>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</si>
  <si>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</si>
  <si>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</si>
  <si>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</si>
  <si>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</si>
  <si>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</si>
  <si>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</si>
  <si>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</si>
  <si>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</si>
  <si>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</si>
  <si>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</si>
  <si>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</si>
  <si>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</si>
  <si>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</si>
  <si>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</si>
  <si>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</si>
  <si>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</si>
  <si>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</si>
  <si>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</si>
  <si>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</si>
  <si>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</si>
  <si>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</si>
  <si>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</si>
  <si>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</si>
  <si>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</si>
  <si>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</si>
  <si>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</si>
  <si>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</si>
  <si>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</si>
  <si>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</si>
  <si>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</si>
  <si>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</si>
  <si>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</si>
  <si>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</si>
  <si>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</si>
  <si>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</si>
  <si>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</si>
  <si>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</si>
  <si>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</si>
  <si>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</si>
  <si>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</si>
  <si>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</si>
  <si>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</si>
  <si>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</si>
  <si>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</si>
  <si>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</si>
  <si>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</si>
  <si>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</si>
  <si>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</si>
  <si>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</si>
  <si>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</si>
  <si>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</si>
  <si>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</si>
  <si>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</si>
  <si>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</si>
  <si>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</si>
  <si>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</si>
  <si>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</si>
  <si>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</si>
  <si>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</si>
  <si>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</si>
  <si>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</si>
  <si>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</si>
  <si>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</si>
  <si>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</si>
  <si>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</si>
  <si>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</si>
  <si>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</si>
  <si>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</si>
  <si>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</si>
  <si>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</si>
  <si>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</si>
  <si>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</si>
  <si>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</si>
  <si>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</si>
  <si>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</si>
  <si>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</si>
  <si>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</si>
  <si>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</si>
  <si>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</si>
  <si>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</si>
  <si>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</si>
  <si>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</si>
  <si>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</si>
  <si>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</si>
  <si>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</si>
  <si>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</si>
  <si>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</si>
  <si>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</si>
  <si>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</si>
  <si>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</si>
  <si>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</si>
  <si>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</si>
  <si>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</si>
  <si>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</si>
  <si>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</si>
  <si>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</si>
  <si>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</si>
  <si>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</si>
  <si>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</si>
  <si>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</si>
  <si>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</si>
  <si>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</si>
  <si>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</si>
  <si>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</si>
  <si>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</si>
  <si>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</si>
  <si>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</si>
  <si>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</si>
  <si>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</si>
  <si>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</si>
  <si>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</si>
  <si>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</si>
  <si>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</si>
  <si>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</si>
  <si>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</si>
  <si>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</si>
  <si>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</si>
  <si>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</si>
  <si>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</si>
  <si>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</si>
  <si>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</si>
  <si>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</si>
  <si>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</si>
  <si>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</si>
  <si>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</si>
  <si>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</si>
  <si>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</si>
  <si>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</si>
  <si>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</si>
  <si>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</si>
  <si>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</si>
  <si>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</si>
  <si>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</si>
  <si>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</si>
  <si>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</si>
  <si>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</si>
  <si>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</si>
  <si>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</si>
  <si>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</si>
  <si>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</si>
  <si>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</si>
  <si>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</si>
  <si>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</si>
  <si>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</si>
  <si>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</si>
  <si>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</si>
  <si>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</si>
  <si>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</si>
  <si>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</si>
  <si>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</si>
  <si>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</si>
  <si>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</si>
  <si>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</si>
  <si>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</si>
  <si>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</si>
  <si>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</si>
  <si>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</si>
  <si>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</si>
  <si>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</si>
  <si>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</si>
  <si>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</si>
  <si>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</si>
  <si>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</si>
  <si>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</si>
  <si>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</si>
  <si>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</si>
  <si>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</si>
  <si>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</si>
  <si>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</si>
  <si>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</si>
  <si>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</si>
  <si>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</si>
  <si>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</si>
  <si>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</si>
  <si>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</si>
  <si>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</si>
  <si>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</si>
  <si>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</si>
  <si>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</si>
  <si>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</si>
  <si>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</si>
  <si>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</si>
  <si>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</si>
  <si>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</si>
  <si>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</si>
  <si>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</si>
  <si>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</si>
  <si>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</si>
  <si>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</si>
  <si>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</si>
  <si>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</si>
  <si>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</si>
  <si>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</si>
  <si>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</si>
  <si>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</si>
  <si>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</si>
  <si>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</si>
  <si>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</si>
  <si>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</si>
  <si>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</si>
  <si>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</si>
  <si>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</si>
  <si>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</si>
  <si>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</si>
  <si>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</si>
  <si>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</si>
  <si>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</si>
  <si>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</si>
  <si>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</si>
  <si>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</si>
  <si>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</si>
  <si>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</si>
  <si>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</si>
  <si>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</si>
  <si>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</si>
  <si>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</si>
  <si>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</si>
  <si>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</si>
  <si>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</si>
  <si>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</si>
  <si>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</si>
  <si>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</si>
  <si>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</si>
  <si>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</si>
  <si>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</si>
  <si>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</si>
  <si>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</si>
  <si>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</si>
  <si>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</si>
  <si>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</si>
  <si>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</si>
  <si>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</si>
  <si>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</si>
  <si>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</si>
  <si>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</si>
  <si>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</si>
  <si>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</si>
  <si>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</si>
  <si>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</si>
  <si>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</si>
  <si>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</si>
  <si>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</si>
  <si>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</si>
  <si>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</si>
  <si>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</si>
  <si>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</si>
  <si>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</si>
  <si>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</si>
  <si>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</si>
  <si>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</si>
  <si>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</si>
  <si>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</si>
  <si>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</si>
  <si>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</si>
  <si>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</si>
  <si>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</si>
  <si>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</si>
  <si>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</si>
  <si>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</si>
  <si>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</si>
  <si>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</si>
  <si>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</si>
  <si>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</si>
  <si>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</si>
  <si>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</si>
  <si>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</si>
  <si>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</si>
  <si>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</si>
  <si>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</si>
  <si>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</si>
  <si>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</si>
  <si>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</si>
  <si>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</si>
  <si>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</si>
  <si>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</si>
  <si>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</si>
  <si>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</si>
  <si>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</si>
  <si>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</si>
  <si>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</si>
  <si>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</si>
  <si>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</si>
  <si>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</si>
  <si>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</si>
  <si>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</si>
  <si>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</si>
  <si>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</si>
  <si>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</si>
  <si>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</si>
  <si>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</si>
  <si>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</si>
  <si>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</si>
  <si>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</si>
  <si>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</si>
  <si>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</si>
  <si>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</si>
  <si>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</si>
  <si>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</si>
  <si>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</si>
  <si>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</si>
  <si>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</si>
  <si>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</si>
  <si>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</si>
  <si>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</si>
  <si>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</si>
  <si>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</si>
  <si>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</si>
  <si>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</si>
  <si>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</si>
  <si>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</si>
  <si>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</si>
  <si>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</si>
  <si>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</si>
  <si>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</si>
  <si>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</si>
  <si>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</si>
  <si>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</si>
  <si>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</si>
  <si>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</si>
  <si>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</si>
  <si>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</si>
  <si>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</si>
  <si>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</si>
  <si>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</si>
  <si>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</si>
  <si>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</si>
  <si>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</si>
  <si>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</si>
  <si>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</si>
  <si>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</si>
  <si>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</si>
  <si>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</si>
  <si>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</si>
  <si>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</si>
  <si>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</si>
  <si>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</si>
  <si>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</si>
  <si>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</si>
  <si>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</si>
  <si>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</si>
  <si>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</si>
  <si>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</si>
  <si>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</si>
  <si>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</si>
  <si>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</si>
  <si>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</si>
  <si>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</si>
  <si>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</si>
  <si>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</si>
  <si>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</si>
  <si>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</si>
  <si>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</si>
  <si>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</si>
  <si>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</si>
  <si>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</si>
  <si>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</si>
  <si>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</si>
  <si>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</si>
  <si>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</si>
  <si>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</si>
  <si>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</si>
  <si>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</si>
  <si>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</si>
  <si>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</si>
  <si>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</si>
  <si>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</si>
  <si>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</si>
  <si>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</si>
  <si>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</si>
  <si>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</si>
  <si>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</si>
  <si>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</si>
  <si>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</si>
  <si>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</si>
  <si>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</si>
  <si>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</si>
  <si>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</si>
  <si>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</si>
  <si>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</si>
  <si>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</si>
  <si>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</si>
  <si>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</si>
  <si>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</si>
  <si>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</si>
  <si>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</si>
  <si>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</si>
  <si>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</si>
  <si>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</si>
  <si>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</si>
  <si>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</si>
  <si>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</si>
  <si>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</si>
  <si>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</si>
  <si>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</si>
  <si>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</si>
  <si>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</si>
  <si>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</si>
  <si>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</si>
  <si>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</si>
  <si>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</si>
  <si>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</si>
  <si>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</si>
  <si>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</si>
  <si>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</si>
  <si>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</si>
  <si>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</si>
  <si>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</si>
  <si>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</si>
  <si>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</si>
  <si>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</si>
  <si>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</si>
  <si>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</si>
  <si>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</si>
  <si>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</si>
  <si>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</si>
  <si>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</si>
  <si>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</si>
  <si>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</si>
  <si>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</si>
  <si>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</si>
  <si>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</si>
  <si>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</si>
  <si>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</si>
  <si>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</si>
  <si>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</si>
  <si>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</si>
  <si>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</si>
  <si>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</si>
  <si>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</si>
  <si>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</si>
  <si>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</si>
  <si>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</si>
  <si>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</si>
  <si>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</si>
  <si>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</si>
  <si>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</si>
  <si>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</si>
  <si>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</si>
  <si>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</si>
  <si>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</si>
  <si>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</si>
  <si>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</si>
  <si>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</si>
  <si>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</si>
  <si>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</si>
  <si>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</si>
  <si>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</si>
  <si>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</si>
  <si>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</si>
  <si>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</si>
  <si>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</si>
  <si>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</si>
  <si>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</si>
  <si>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</si>
  <si>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</si>
  <si>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</si>
  <si>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</si>
  <si>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</si>
  <si>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</si>
  <si>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</si>
  <si>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</si>
  <si>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</si>
  <si>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</si>
  <si>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</si>
  <si>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</si>
  <si>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</si>
  <si>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</si>
  <si>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</si>
  <si>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</si>
  <si>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</si>
  <si>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</si>
  <si>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</si>
  <si>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</si>
  <si>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</si>
  <si>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</si>
  <si>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</si>
  <si>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</si>
  <si>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</si>
  <si>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</si>
  <si>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</si>
  <si>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</si>
  <si>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</si>
  <si>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</si>
  <si>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</si>
  <si>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</si>
  <si>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</si>
  <si>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</si>
  <si>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</si>
  <si>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</si>
  <si>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</si>
  <si>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</si>
  <si>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</si>
  <si>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</si>
  <si>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</si>
  <si>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</si>
  <si>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</si>
  <si>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</si>
  <si>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</si>
  <si>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</si>
  <si>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</si>
  <si>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</si>
  <si>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</si>
  <si>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</si>
  <si>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</si>
  <si>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</si>
  <si>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</si>
  <si>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</si>
  <si>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</si>
  <si>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</si>
  <si>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</si>
  <si>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</si>
  <si>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</si>
  <si>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</si>
  <si>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</si>
  <si>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</si>
  <si>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</si>
  <si>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</si>
  <si>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</si>
  <si>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</si>
  <si>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</si>
  <si>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</si>
  <si>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</si>
  <si>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</si>
  <si>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</si>
  <si>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</si>
  <si>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</si>
  <si>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</si>
  <si>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</si>
  <si>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</si>
  <si>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</si>
  <si>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</si>
  <si>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</si>
  <si>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</si>
  <si>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</si>
  <si>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</si>
  <si>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</si>
  <si>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</si>
  <si>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</si>
  <si>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</si>
  <si>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</si>
  <si>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</si>
  <si>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</si>
  <si>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</si>
  <si>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</si>
  <si>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</si>
  <si>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</si>
  <si>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</si>
  <si>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</si>
  <si>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</si>
  <si>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</si>
  <si>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</si>
  <si>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</si>
  <si>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</si>
  <si>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</si>
  <si>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</si>
  <si>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</si>
  <si>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</si>
  <si>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</si>
  <si>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</si>
  <si>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</si>
  <si>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</si>
  <si>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</si>
  <si>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</si>
  <si>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</si>
  <si>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</si>
  <si>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</si>
  <si>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</si>
  <si>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</si>
  <si>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</si>
  <si>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</si>
  <si>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</si>
  <si>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</si>
  <si>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</si>
  <si>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</si>
  <si>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</si>
  <si>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</si>
  <si>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</si>
  <si>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</si>
  <si>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</si>
  <si>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</si>
  <si>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</si>
  <si>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</si>
  <si>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</si>
  <si>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</si>
  <si>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</si>
  <si>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</si>
  <si>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</si>
  <si>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</si>
  <si>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</si>
  <si>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</si>
  <si>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</si>
  <si>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</si>
  <si>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</si>
  <si>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</si>
  <si>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</si>
  <si>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</si>
  <si>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</si>
  <si>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</si>
  <si>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</si>
  <si>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</si>
  <si>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</si>
  <si>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</si>
  <si>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</si>
  <si>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</si>
  <si>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</si>
  <si>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</si>
  <si>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</si>
  <si>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</si>
  <si>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</si>
  <si>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</si>
  <si>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</si>
  <si>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</si>
  <si>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</si>
  <si>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</si>
  <si>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</si>
  <si>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</si>
  <si>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</si>
  <si>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</si>
  <si>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</si>
  <si>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</si>
  <si>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</si>
  <si>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</si>
  <si>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</si>
  <si>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</si>
  <si>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</si>
  <si>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</si>
  <si>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</si>
  <si>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</si>
  <si>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</si>
  <si>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</si>
  <si>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</si>
  <si>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</si>
  <si>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</si>
  <si>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</si>
  <si>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</si>
  <si>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</si>
  <si>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</si>
  <si>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</si>
  <si>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</si>
  <si>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</si>
  <si>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</si>
  <si>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</si>
  <si>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</si>
  <si>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</si>
  <si>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</si>
  <si>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</si>
  <si>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</si>
  <si>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</si>
  <si>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</si>
  <si>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</si>
  <si>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</si>
  <si>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</si>
  <si>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</si>
  <si>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</si>
  <si>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</si>
  <si>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</si>
  <si>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</si>
  <si>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</si>
  <si>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</si>
  <si>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</si>
  <si>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</si>
  <si>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</si>
  <si>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</si>
  <si>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</si>
  <si>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</si>
  <si>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</si>
  <si>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</si>
  <si>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</si>
  <si>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</si>
  <si>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</si>
  <si>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</si>
  <si>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</si>
  <si>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</si>
  <si>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</si>
  <si>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</si>
  <si>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</si>
  <si>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</si>
  <si>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</si>
  <si>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</si>
  <si>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</si>
  <si>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</si>
  <si>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</si>
  <si>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</si>
  <si>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</si>
  <si>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</si>
  <si>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</si>
  <si>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</si>
  <si>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</si>
  <si>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</si>
  <si>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</si>
  <si>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</si>
  <si>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</si>
  <si>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</si>
  <si>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</si>
  <si>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</si>
  <si>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</si>
  <si>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</si>
  <si>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</si>
  <si>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</si>
  <si>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</si>
  <si>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</si>
  <si>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</si>
  <si>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</si>
  <si>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</si>
  <si>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</si>
  <si>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</si>
  <si>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</si>
  <si>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</si>
  <si>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</si>
  <si>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</si>
  <si>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</si>
  <si>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</si>
  <si>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</si>
  <si>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</si>
  <si>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</si>
  <si>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</si>
  <si>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</si>
  <si>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</si>
  <si>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</si>
  <si>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</si>
  <si>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</si>
  <si>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</si>
  <si>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</si>
  <si>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</si>
  <si>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</si>
  <si>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</si>
  <si>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</si>
  <si>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</si>
  <si>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</si>
  <si>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</si>
  <si>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</si>
  <si>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</si>
  <si>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</si>
  <si>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</si>
  <si>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</si>
  <si>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</si>
  <si>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</si>
  <si>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</si>
  <si>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</si>
  <si>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</si>
  <si>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</si>
  <si>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</si>
  <si>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</si>
  <si>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</si>
  <si>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</si>
  <si>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</si>
  <si>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</si>
  <si>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</si>
  <si>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</si>
  <si>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</si>
  <si>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</si>
  <si>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</si>
  <si>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</si>
  <si>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</si>
  <si>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</si>
  <si>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</si>
  <si>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</si>
  <si>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</si>
  <si>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</si>
  <si>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</si>
  <si>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</si>
  <si>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</si>
  <si>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</si>
  <si>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</si>
  <si>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</si>
  <si>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</si>
  <si>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</si>
  <si>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</si>
  <si>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</si>
  <si>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</si>
  <si>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</si>
  <si>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</si>
  <si>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</si>
  <si>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</si>
  <si>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</si>
  <si>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</si>
  <si>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</si>
  <si>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</si>
  <si>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</si>
  <si>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</si>
  <si>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</si>
  <si>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</si>
  <si>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</si>
  <si>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</si>
  <si>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</si>
  <si>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</si>
  <si>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</si>
  <si>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</si>
  <si>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</si>
  <si>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</si>
  <si>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</si>
  <si>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</si>
  <si>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</si>
  <si>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</si>
  <si>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</si>
  <si>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</si>
  <si>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</si>
  <si>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</si>
  <si>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</si>
  <si>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</si>
  <si>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</si>
  <si>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</si>
  <si>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</si>
  <si>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</si>
  <si>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</si>
  <si>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</si>
  <si>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</si>
  <si>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</si>
  <si>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</si>
  <si>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</si>
  <si>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</si>
  <si>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</si>
  <si>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</si>
  <si>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</si>
  <si>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</si>
  <si>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</si>
  <si>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</si>
  <si>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</si>
  <si>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</si>
  <si>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</si>
  <si>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</si>
  <si>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</si>
  <si>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</si>
  <si>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</si>
  <si>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</si>
  <si>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</si>
  <si>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</si>
  <si>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</si>
  <si>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</si>
  <si>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</si>
  <si>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</si>
  <si>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</si>
  <si>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</si>
  <si>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</si>
  <si>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</si>
  <si>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</si>
  <si>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</si>
  <si>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</si>
  <si>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</si>
  <si>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</si>
  <si>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</si>
  <si>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</si>
  <si>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</si>
  <si>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</si>
  <si>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</si>
  <si>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</si>
  <si>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</si>
  <si>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</si>
  <si>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</si>
  <si>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</si>
  <si>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</si>
  <si>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</si>
  <si>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</si>
  <si>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</si>
  <si>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</si>
  <si>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</si>
  <si>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</si>
  <si>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</si>
  <si>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</si>
  <si>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</si>
  <si>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</si>
  <si>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</si>
  <si>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</si>
  <si>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</si>
  <si>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</si>
  <si>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</si>
  <si>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</si>
  <si>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</si>
  <si>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</si>
  <si>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</si>
  <si>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</si>
  <si>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</si>
  <si>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</si>
  <si>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</si>
  <si>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</si>
  <si>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</si>
  <si>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</si>
  <si>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</si>
  <si>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</si>
  <si>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</si>
  <si>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</si>
  <si>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</si>
  <si>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</si>
  <si>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</si>
  <si>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</si>
  <si>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</si>
  <si>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</si>
  <si>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</si>
  <si>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</si>
  <si>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</si>
  <si>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</si>
  <si>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</si>
  <si>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</si>
  <si>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</si>
  <si>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</si>
  <si>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</si>
  <si>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</si>
  <si>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</si>
  <si>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</si>
  <si>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</si>
  <si>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</si>
  <si>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</si>
  <si>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</si>
  <si>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</si>
  <si>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</si>
  <si>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</si>
  <si>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</si>
  <si>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</si>
  <si>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</si>
  <si>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</si>
  <si>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</si>
  <si>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</si>
  <si>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</si>
  <si>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</si>
  <si>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</si>
  <si>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</si>
  <si>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</si>
  <si>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</si>
  <si>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</si>
  <si>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</si>
  <si>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</si>
  <si>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</si>
  <si>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</si>
  <si>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</si>
  <si>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</si>
  <si>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</si>
  <si>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</si>
  <si>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</si>
  <si>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</si>
  <si>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</si>
  <si>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</si>
  <si>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</si>
  <si>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</si>
  <si>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</si>
  <si>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</si>
  <si>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</si>
  <si>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</si>
  <si>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</si>
  <si>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</si>
  <si>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</si>
  <si>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</si>
  <si>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</si>
  <si>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</si>
  <si>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</si>
  <si>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</si>
  <si>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</si>
  <si>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</si>
  <si>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</si>
  <si>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</si>
  <si>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</si>
  <si>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</si>
  <si>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</si>
  <si>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</si>
  <si>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</si>
  <si>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</si>
  <si>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</si>
  <si>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</si>
  <si>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</si>
  <si>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</si>
  <si>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</si>
  <si>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</si>
  <si>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</si>
  <si>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</si>
  <si>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</si>
  <si>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</si>
  <si>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</si>
  <si>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</si>
  <si>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</si>
  <si>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</si>
  <si>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</si>
  <si>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</si>
  <si>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</si>
  <si>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</si>
  <si>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</si>
  <si>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</si>
  <si>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</si>
  <si>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</si>
  <si>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</si>
  <si>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</si>
  <si>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</si>
  <si>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</si>
  <si>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</si>
  <si>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</si>
  <si>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</si>
  <si>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</si>
  <si>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</si>
  <si>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</si>
  <si>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</si>
  <si>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</si>
  <si>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</si>
  <si>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</si>
  <si>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</si>
  <si>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</si>
  <si>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</si>
  <si>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</si>
  <si>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</si>
  <si>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</si>
  <si>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</si>
  <si>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</si>
  <si>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</si>
  <si>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</si>
  <si>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</si>
  <si>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</si>
  <si>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</si>
  <si>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</si>
  <si>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</si>
  <si>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</si>
  <si>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</si>
  <si>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</si>
  <si>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</si>
  <si>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</si>
  <si>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</si>
  <si>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</si>
  <si>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</si>
  <si>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</si>
  <si>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</si>
  <si>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</si>
  <si>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</si>
  <si>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</si>
  <si>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</si>
  <si>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</si>
  <si>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</si>
  <si>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</si>
  <si>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</si>
  <si>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</si>
  <si>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</si>
  <si>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</si>
  <si>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</si>
  <si>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</si>
  <si>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</si>
  <si>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</si>
  <si>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</si>
  <si>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</si>
  <si>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</si>
  <si>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</si>
  <si>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</si>
  <si>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</si>
  <si>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</si>
  <si>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</si>
  <si>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</si>
  <si>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</si>
  <si>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</si>
  <si>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</si>
  <si>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</si>
  <si>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</si>
  <si>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</si>
  <si>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</si>
  <si>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</si>
  <si>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</si>
  <si>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</si>
  <si>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</si>
  <si>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</si>
  <si>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</si>
  <si>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</si>
  <si>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</si>
  <si>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</si>
  <si>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</si>
  <si>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</si>
  <si>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</si>
  <si>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</si>
  <si>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</si>
  <si>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</si>
  <si>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</si>
  <si>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</si>
  <si>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</si>
  <si>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</si>
  <si>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</si>
  <si>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</si>
  <si>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</si>
  <si>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</si>
  <si>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</si>
  <si>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</si>
  <si>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</si>
  <si>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</si>
  <si>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</si>
  <si>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</si>
  <si>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</si>
  <si>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</si>
  <si>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</si>
  <si>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</si>
  <si>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</si>
  <si>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</si>
  <si>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</si>
  <si>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</si>
  <si>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</si>
  <si>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</si>
  <si>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</si>
  <si>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</si>
  <si>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</si>
  <si>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</si>
  <si>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</si>
  <si>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</si>
  <si>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</si>
  <si>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</si>
  <si>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</si>
  <si>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</si>
  <si>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</si>
  <si>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</si>
  <si>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</si>
  <si>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</si>
  <si>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</si>
  <si>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</si>
  <si>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</si>
  <si>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</si>
  <si>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</si>
  <si>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</si>
  <si>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</si>
  <si>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</si>
  <si>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</si>
  <si>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</si>
  <si>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</si>
  <si>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</si>
  <si>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</si>
  <si>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</si>
  <si>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</si>
  <si>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</si>
  <si>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</si>
  <si>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</si>
  <si>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</si>
  <si>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</si>
  <si>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</si>
  <si>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</si>
  <si>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</si>
  <si>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</si>
  <si>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</si>
  <si>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</si>
  <si>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</si>
  <si>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</si>
  <si>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</si>
  <si>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</si>
  <si>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</si>
  <si>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</si>
  <si>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</si>
  <si>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</si>
  <si>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</si>
  <si>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</si>
  <si>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</si>
  <si>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</si>
  <si>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</si>
  <si>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</si>
  <si>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</si>
  <si>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</si>
  <si>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</si>
  <si>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</si>
  <si>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</si>
  <si>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</si>
  <si>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</si>
  <si>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</si>
  <si>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</si>
  <si>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</si>
  <si>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</si>
  <si>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</si>
  <si>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</si>
  <si>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</si>
  <si>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</si>
  <si>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</si>
  <si>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</si>
  <si>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</si>
  <si>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</si>
  <si>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</si>
  <si>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</si>
  <si>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</si>
  <si>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</si>
  <si>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</si>
  <si>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</si>
  <si>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</si>
  <si>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</si>
  <si>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</si>
  <si>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</si>
  <si>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</si>
  <si>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</si>
  <si>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</si>
  <si>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</si>
  <si>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</si>
  <si>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</si>
  <si>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</si>
  <si>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</si>
  <si>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</si>
  <si>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</si>
  <si>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</si>
  <si>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</si>
  <si>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</si>
  <si>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</si>
  <si>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</si>
  <si>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</si>
  <si>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</si>
  <si>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</si>
  <si>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</si>
  <si>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</si>
  <si>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</si>
  <si>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</si>
  <si>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</si>
  <si>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</si>
  <si>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</si>
  <si>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</si>
  <si>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</si>
  <si>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</si>
  <si>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</si>
  <si>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</si>
  <si>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</si>
  <si>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</si>
  <si>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</si>
  <si>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</si>
  <si>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</si>
  <si>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</si>
  <si>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</si>
  <si>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</si>
  <si>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</si>
  <si>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</si>
  <si>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</si>
  <si>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</si>
  <si>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</si>
  <si>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</si>
  <si>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</si>
  <si>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</si>
  <si>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</si>
  <si>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</si>
  <si>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</si>
  <si>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</si>
  <si>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</si>
  <si>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</si>
  <si>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</si>
  <si>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</si>
  <si>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</si>
  <si>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</si>
  <si>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</si>
  <si>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</si>
  <si>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</si>
  <si>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</si>
  <si>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</si>
  <si>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</si>
  <si>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</si>
  <si>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</si>
  <si>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</si>
  <si>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</si>
  <si>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</si>
  <si>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</si>
  <si>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</si>
  <si>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</si>
  <si>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</si>
  <si>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</si>
  <si>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</si>
  <si>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</si>
  <si>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</si>
  <si>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</si>
  <si>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</si>
  <si>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</si>
  <si>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</si>
  <si>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</si>
  <si>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</si>
  <si>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</si>
  <si>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</si>
  <si>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</si>
  <si>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</si>
  <si>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</si>
  <si>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</si>
  <si>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</si>
  <si>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</si>
  <si>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</si>
  <si>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</si>
  <si>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</si>
  <si>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</si>
  <si>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</si>
  <si>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</si>
  <si>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</si>
  <si>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</si>
  <si>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</si>
  <si>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</si>
  <si>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</si>
  <si>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</si>
  <si>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</si>
  <si>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</si>
  <si>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</si>
  <si>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</si>
  <si>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</si>
  <si>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</si>
  <si>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</si>
  <si>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</si>
  <si>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</si>
  <si>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</si>
  <si>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</si>
  <si>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</si>
  <si>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</si>
  <si>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</si>
  <si>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</si>
  <si>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</si>
  <si>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</si>
  <si>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</si>
  <si>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</si>
  <si>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</si>
  <si>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</si>
  <si>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</si>
  <si>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</si>
  <si>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</si>
  <si>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</si>
  <si>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</si>
  <si>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</si>
  <si>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</si>
  <si>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</si>
  <si>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</si>
  <si>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</si>
  <si>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</si>
  <si>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</si>
  <si>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</si>
  <si>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</si>
  <si>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</si>
  <si>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</si>
  <si>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</si>
  <si>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</si>
  <si>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</si>
  <si>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</si>
  <si>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</si>
  <si>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</si>
  <si>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</si>
  <si>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</si>
  <si>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</si>
  <si>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</si>
  <si>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</si>
  <si>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</si>
  <si>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</si>
  <si>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</si>
  <si>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</si>
  <si>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</si>
  <si>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</si>
  <si>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</si>
  <si>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</si>
  <si>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</si>
  <si>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</si>
  <si>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</si>
  <si>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</si>
  <si>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</si>
  <si>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</si>
  <si>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</si>
  <si>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</si>
  <si>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</si>
  <si>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</si>
  <si>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</si>
  <si>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</si>
  <si>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</si>
  <si>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</si>
  <si>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</si>
  <si>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</si>
  <si>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</si>
  <si>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</si>
  <si>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</si>
  <si>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</si>
  <si>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</si>
  <si>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</si>
  <si>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</si>
  <si>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</si>
  <si>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</si>
  <si>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</si>
  <si>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</si>
  <si>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</si>
  <si>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</si>
  <si>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</si>
  <si>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</si>
  <si>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</si>
  <si>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</si>
  <si>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</si>
  <si>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</si>
  <si>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</si>
  <si>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</si>
  <si>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</si>
  <si>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</si>
  <si>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</si>
  <si>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</si>
  <si>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</si>
  <si>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</si>
  <si>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</si>
  <si>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</si>
  <si>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</si>
  <si>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</si>
  <si>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</si>
  <si>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</si>
  <si>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</si>
  <si>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</si>
  <si>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</si>
  <si>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</si>
  <si>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</si>
  <si>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</si>
  <si>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</si>
  <si>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</si>
  <si>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</si>
  <si>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</si>
  <si>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</si>
  <si>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</si>
  <si>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</si>
  <si>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</si>
  <si>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</si>
  <si>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</si>
  <si>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</si>
  <si>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</si>
  <si>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</si>
  <si>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</si>
  <si>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</si>
  <si>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</si>
  <si>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</si>
  <si>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</si>
  <si>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</si>
  <si>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</si>
  <si>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</si>
  <si>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</si>
  <si>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</si>
  <si>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</si>
  <si>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</si>
  <si>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</si>
  <si>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</si>
  <si>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</si>
  <si>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</si>
  <si>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</si>
  <si>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</si>
  <si>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</si>
  <si>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</si>
  <si>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</si>
  <si>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</si>
  <si>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</si>
  <si>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</si>
  <si>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</si>
  <si>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</si>
  <si>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</si>
  <si>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</si>
  <si>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</si>
  <si>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</si>
  <si>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</si>
  <si>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</si>
  <si>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</si>
  <si>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</si>
  <si>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</si>
  <si>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</si>
  <si>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</si>
  <si>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</si>
  <si>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</si>
  <si>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</si>
  <si>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</si>
  <si>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</si>
  <si>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</si>
  <si>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</si>
  <si>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</si>
  <si>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</si>
  <si>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</si>
  <si>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</si>
  <si>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</si>
  <si>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</si>
  <si>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</si>
  <si>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</si>
  <si>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</si>
  <si>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</si>
  <si>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</si>
  <si>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</si>
  <si>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</si>
  <si>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</si>
  <si>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</si>
  <si>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</si>
  <si>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</si>
  <si>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</si>
  <si>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</si>
  <si>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</si>
  <si>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</si>
  <si>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</si>
  <si>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</si>
  <si>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</si>
  <si>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</si>
  <si>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</si>
  <si>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</si>
  <si>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</si>
  <si>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</si>
  <si>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</si>
  <si>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</si>
  <si>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</si>
  <si>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</si>
  <si>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</si>
  <si>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</si>
  <si>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</si>
  <si>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</si>
  <si>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</si>
  <si>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</si>
  <si>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</si>
  <si>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</si>
  <si>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</si>
  <si>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</si>
  <si>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</si>
  <si>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</si>
  <si>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</si>
  <si>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</si>
  <si>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</si>
  <si>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</si>
  <si>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</si>
  <si>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</si>
  <si>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</si>
  <si>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</si>
  <si>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</si>
  <si>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</si>
  <si>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</si>
  <si>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</si>
  <si>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</si>
  <si>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</si>
  <si>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</si>
  <si>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</si>
  <si>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</si>
  <si>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</si>
  <si>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</si>
  <si>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</si>
  <si>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</si>
  <si>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</si>
  <si>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</si>
  <si>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</si>
  <si>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</si>
  <si>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</si>
  <si>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</si>
  <si>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</si>
  <si>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</si>
  <si>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</si>
  <si>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</si>
  <si>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</si>
  <si>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</si>
  <si>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</si>
  <si>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</si>
  <si>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</si>
  <si>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</si>
  <si>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</si>
  <si>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</si>
  <si>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</si>
  <si>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</si>
  <si>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</si>
  <si>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</si>
  <si>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</si>
  <si>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</si>
  <si>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</si>
  <si>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</si>
  <si>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</si>
  <si>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</si>
  <si>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</si>
  <si>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</si>
  <si>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</si>
  <si>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</si>
  <si>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</si>
  <si>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</si>
  <si>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</si>
  <si>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</si>
  <si>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</si>
  <si>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</si>
  <si>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</si>
  <si>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</si>
  <si>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</si>
  <si>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</si>
  <si>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</si>
  <si>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</si>
  <si>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</si>
  <si>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</si>
  <si>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</si>
  <si>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</si>
  <si>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</si>
  <si>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</si>
  <si>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</si>
  <si>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</si>
  <si>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</si>
  <si>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</si>
  <si>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</si>
  <si>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</si>
  <si>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</si>
  <si>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</si>
  <si>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</si>
  <si>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</si>
  <si>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</si>
  <si>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</si>
  <si>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</si>
  <si>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</si>
  <si>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</si>
  <si>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</si>
  <si>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</si>
  <si>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</si>
  <si>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</si>
  <si>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</si>
  <si>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</si>
  <si>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</si>
  <si>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</si>
  <si>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</si>
  <si>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</si>
  <si>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</si>
  <si>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</si>
  <si>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</si>
  <si>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</si>
  <si>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</si>
  <si>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</si>
  <si>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</si>
  <si>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</si>
  <si>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</si>
  <si>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</si>
  <si>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</si>
  <si>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</si>
  <si>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</si>
  <si>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</si>
  <si>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</si>
  <si>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</si>
  <si>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</si>
  <si>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</si>
  <si>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</si>
  <si>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</si>
  <si>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</si>
  <si>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</si>
  <si>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</si>
  <si>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</si>
  <si>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</si>
  <si>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</si>
  <si>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</si>
  <si>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</si>
  <si>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</si>
  <si>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</si>
  <si>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</si>
  <si>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</si>
  <si>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</si>
  <si>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</si>
  <si>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</si>
  <si>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</si>
  <si>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</si>
  <si>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</si>
  <si>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</si>
  <si>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</si>
  <si>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</si>
  <si>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</si>
  <si>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</si>
  <si>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</si>
  <si>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</si>
  <si>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</si>
  <si>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</si>
  <si>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</si>
  <si>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</si>
  <si>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</si>
  <si>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</si>
  <si>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</si>
  <si>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</si>
  <si>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</si>
  <si>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</si>
  <si>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</si>
  <si>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</si>
  <si>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</si>
  <si>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</si>
  <si>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</si>
  <si>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</si>
  <si>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</si>
  <si>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</si>
  <si>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</si>
  <si>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</si>
  <si>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</si>
  <si>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</si>
  <si>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</si>
  <si>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</si>
  <si>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</si>
  <si>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</si>
  <si>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</si>
  <si>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</si>
  <si>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</si>
  <si>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</si>
  <si>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</si>
  <si>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</si>
  <si>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</si>
  <si>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</si>
  <si>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</si>
  <si>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</si>
  <si>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</si>
  <si>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</si>
  <si>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</si>
  <si>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</si>
  <si>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</si>
  <si>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</si>
  <si>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</si>
  <si>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</si>
  <si>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</si>
  <si>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</si>
  <si>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</si>
  <si>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</si>
  <si>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</si>
  <si>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</si>
  <si>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</si>
  <si>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</si>
  <si>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</si>
  <si>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</si>
  <si>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</si>
  <si>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</si>
  <si>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</si>
  <si>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</si>
  <si>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</si>
  <si>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</si>
  <si>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</si>
  <si>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</si>
  <si>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</si>
  <si>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</si>
  <si>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</si>
  <si>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</si>
  <si>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</si>
  <si>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</si>
  <si>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</si>
  <si>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</si>
  <si>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</si>
  <si>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</si>
  <si>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</si>
  <si>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</si>
  <si>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</si>
  <si>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</si>
  <si>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</si>
  <si>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</si>
  <si>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</si>
  <si>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</si>
  <si>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</si>
  <si>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</si>
  <si>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</si>
  <si>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</si>
  <si>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</si>
  <si>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</si>
  <si>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</si>
  <si>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</si>
  <si>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</si>
  <si>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</si>
  <si>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</si>
  <si>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</si>
  <si>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</si>
  <si>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</si>
  <si>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</si>
  <si>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</si>
  <si>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</si>
  <si>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</si>
  <si>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</si>
  <si>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</si>
  <si>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</si>
  <si>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</si>
  <si>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</si>
  <si>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</si>
  <si>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</si>
  <si>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</si>
  <si>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</si>
  <si>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</si>
  <si>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</si>
  <si>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</si>
  <si>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</si>
  <si>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</si>
  <si>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</si>
  <si>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</si>
  <si>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</si>
  <si>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</si>
  <si>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</si>
  <si>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</si>
  <si>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</si>
  <si>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</si>
  <si>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</si>
  <si>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</si>
  <si>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</si>
  <si>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</si>
  <si>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</si>
  <si>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</si>
  <si>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</si>
  <si>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</si>
  <si>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</si>
  <si>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</si>
  <si>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</si>
  <si>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</si>
  <si>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</si>
  <si>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</si>
  <si>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</si>
  <si>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</si>
  <si>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</si>
  <si>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</si>
  <si>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</si>
  <si>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</si>
  <si>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</si>
  <si>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</si>
  <si>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</si>
  <si>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</si>
  <si>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</si>
  <si>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</si>
  <si>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</si>
  <si>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</si>
  <si>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</si>
  <si>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</si>
  <si>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</si>
  <si>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</si>
  <si>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</si>
  <si>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</si>
  <si>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</si>
  <si>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</si>
  <si>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</si>
  <si>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</si>
  <si>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</si>
  <si>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</si>
  <si>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</si>
  <si>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</si>
  <si>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</si>
  <si>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</si>
  <si>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</si>
  <si>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</si>
  <si>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</si>
  <si>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</si>
  <si>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</si>
  <si>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</si>
  <si>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</si>
  <si>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</si>
  <si>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</si>
  <si>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</si>
  <si>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</si>
  <si>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</si>
  <si>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</si>
  <si>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</si>
  <si>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</si>
  <si>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</si>
  <si>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</si>
  <si>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</si>
  <si>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</si>
  <si>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</si>
  <si>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</si>
  <si>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</si>
  <si>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</si>
  <si>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</si>
  <si>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</si>
  <si>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</si>
  <si>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</si>
  <si>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</si>
  <si>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</si>
  <si>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</si>
  <si>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</si>
  <si>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</si>
  <si>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</si>
  <si>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</si>
  <si>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</si>
  <si>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</si>
  <si>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</si>
  <si>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</si>
  <si>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</si>
  <si>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</si>
  <si>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</si>
  <si>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</si>
  <si>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</si>
  <si>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</si>
  <si>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</si>
  <si>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</si>
  <si>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</si>
  <si>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</si>
  <si>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</si>
  <si>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</si>
  <si>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</si>
  <si>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</si>
  <si>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</si>
  <si>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</si>
  <si>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</si>
  <si>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</si>
  <si>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</si>
  <si>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</si>
  <si>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</si>
  <si>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</si>
  <si>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</si>
  <si>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</si>
  <si>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</si>
  <si>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</si>
  <si>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</si>
  <si>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</si>
  <si>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</si>
  <si>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</si>
  <si>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</si>
  <si>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</si>
  <si>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</si>
  <si>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</si>
  <si>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</si>
  <si>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</si>
  <si>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</si>
  <si>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</si>
  <si>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</si>
  <si>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</si>
  <si>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</si>
  <si>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</si>
  <si>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</si>
  <si>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</si>
  <si>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</si>
  <si>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</si>
  <si>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</si>
  <si>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</si>
  <si>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</si>
  <si>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</si>
  <si>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</si>
  <si>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</si>
  <si>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</si>
  <si>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</si>
  <si>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</si>
  <si>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</si>
  <si>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</si>
  <si>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</si>
  <si>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</si>
  <si>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</si>
  <si>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</si>
  <si>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</si>
  <si>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</si>
  <si>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</si>
  <si>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</si>
  <si>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</si>
  <si>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</si>
  <si>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</si>
  <si>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</si>
  <si>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</si>
  <si>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</si>
  <si>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</si>
  <si>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</si>
  <si>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</si>
  <si>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</si>
  <si>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</si>
  <si>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</si>
  <si>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</si>
  <si>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</si>
  <si>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</si>
  <si>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</si>
  <si>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</si>
  <si>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</si>
  <si>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</si>
  <si>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</si>
  <si>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</si>
  <si>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</si>
  <si>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</si>
  <si>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</si>
  <si>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</si>
  <si>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</si>
  <si>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</si>
  <si>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</si>
  <si>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</si>
  <si>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</si>
  <si>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</si>
  <si>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</si>
  <si>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</si>
  <si>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</si>
  <si>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</si>
  <si>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</si>
  <si>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</si>
  <si>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</si>
  <si>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</si>
  <si>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</si>
  <si>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</si>
  <si>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</si>
  <si>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</si>
  <si>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</si>
  <si>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</si>
  <si>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</si>
  <si>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</si>
  <si>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</si>
  <si>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</si>
  <si>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</si>
  <si>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</si>
  <si>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</si>
  <si>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</si>
  <si>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</si>
  <si>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</si>
  <si>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</si>
  <si>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</si>
  <si>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</si>
  <si>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</si>
  <si>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</si>
  <si>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</si>
  <si>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</si>
  <si>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</si>
  <si>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</si>
  <si>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</si>
  <si>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</si>
  <si>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</si>
  <si>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</si>
  <si>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</si>
  <si>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</si>
  <si>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</si>
  <si>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</si>
  <si>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</si>
  <si>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</si>
  <si>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</si>
  <si>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</si>
  <si>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</si>
  <si>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</si>
  <si>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</si>
  <si>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</si>
  <si>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</si>
  <si>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</si>
  <si>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</si>
  <si>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</si>
  <si>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</si>
  <si>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</si>
  <si>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</si>
  <si>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</si>
  <si>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</si>
  <si>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</si>
  <si>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</si>
  <si>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</si>
  <si>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</si>
  <si>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</si>
  <si>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</si>
  <si>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</si>
  <si>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</si>
  <si>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</si>
  <si>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</si>
  <si>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</si>
  <si>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</si>
  <si>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</si>
  <si>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</si>
  <si>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</si>
  <si>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</si>
  <si>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</si>
  <si>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</si>
  <si>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</si>
  <si>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</si>
  <si>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</si>
  <si>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</si>
  <si>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</si>
  <si>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</si>
  <si>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</si>
  <si>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</si>
  <si>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</si>
  <si>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</si>
  <si>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</si>
  <si>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</si>
  <si>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</si>
  <si>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</si>
  <si>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</si>
  <si>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</si>
  <si>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</si>
  <si>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</si>
  <si>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</si>
  <si>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</si>
  <si>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</si>
  <si>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</si>
  <si>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</si>
  <si>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</si>
  <si>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</si>
  <si>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</si>
  <si>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</si>
  <si>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</si>
  <si>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</si>
  <si>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</si>
  <si>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</si>
  <si>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</si>
  <si>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</si>
  <si>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</si>
  <si>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</si>
  <si>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</si>
  <si>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</si>
  <si>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</si>
  <si>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</si>
  <si>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</si>
  <si>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</si>
  <si>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</si>
  <si>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</si>
  <si>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</si>
  <si>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</si>
  <si>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</si>
  <si>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</si>
  <si>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</si>
  <si>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</si>
  <si>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</si>
  <si>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</si>
  <si>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</si>
  <si>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</si>
  <si>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</si>
  <si>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</si>
  <si>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</si>
  <si>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</si>
  <si>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</si>
  <si>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</si>
  <si>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</si>
  <si>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</si>
  <si>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</si>
  <si>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</si>
  <si>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</si>
  <si>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</si>
  <si>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</si>
  <si>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</si>
  <si>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</si>
  <si>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</si>
  <si>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</si>
  <si>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</si>
  <si>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</si>
  <si>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</si>
  <si>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</si>
  <si>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</si>
  <si>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</si>
  <si>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</si>
  <si>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</si>
  <si>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</si>
  <si>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</si>
  <si>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</si>
  <si>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</si>
  <si>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</si>
  <si>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</si>
  <si>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</si>
  <si>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</si>
  <si>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</si>
  <si>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</si>
  <si>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</si>
  <si>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</si>
  <si>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</si>
  <si>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</si>
  <si>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</si>
  <si>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</si>
  <si>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</si>
  <si>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</si>
  <si>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</si>
  <si>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</si>
  <si>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</si>
  <si>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</si>
  <si>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</si>
  <si>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</si>
  <si>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</si>
  <si>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</si>
  <si>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</si>
  <si>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</si>
  <si>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</si>
  <si>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</si>
  <si>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</si>
  <si>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</si>
  <si>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</si>
  <si>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</si>
  <si>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</si>
  <si>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</si>
  <si>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</si>
  <si>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</si>
  <si>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</si>
  <si>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</si>
  <si>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</si>
  <si>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</si>
  <si>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</si>
  <si>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</si>
  <si>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</si>
  <si>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</si>
  <si>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</si>
  <si>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</si>
  <si>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</si>
  <si>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</si>
  <si>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</si>
  <si>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</si>
  <si>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</si>
  <si>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</si>
  <si>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</si>
  <si>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</si>
  <si>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</si>
  <si>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</si>
  <si>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</si>
  <si>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</si>
  <si>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</si>
  <si>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</si>
  <si>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</si>
  <si>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</si>
  <si>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</si>
  <si>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</si>
  <si>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</si>
  <si>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</si>
  <si>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</si>
  <si>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</si>
  <si>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</si>
  <si>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</si>
  <si>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</si>
  <si>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</si>
  <si>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</si>
  <si>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</si>
  <si>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</si>
  <si>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</si>
  <si>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</si>
  <si>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</si>
  <si>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</si>
  <si>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</si>
  <si>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</si>
  <si>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</si>
  <si>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</si>
  <si>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</si>
  <si>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</si>
  <si>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</si>
  <si>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</si>
  <si>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</si>
  <si>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</si>
  <si>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</si>
  <si>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</si>
  <si>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</si>
  <si>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</si>
  <si>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</si>
  <si>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</si>
  <si>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</si>
  <si>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</si>
  <si>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</si>
  <si>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</si>
  <si>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</si>
  <si>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</si>
  <si>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</si>
  <si>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</si>
  <si>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</si>
  <si>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</si>
  <si>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</si>
  <si>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</si>
  <si>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</si>
  <si>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</si>
  <si>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</si>
  <si>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</si>
  <si>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</si>
  <si>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</si>
  <si>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</si>
  <si>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</si>
  <si>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</si>
  <si>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</si>
  <si>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</si>
  <si>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</si>
  <si>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</si>
  <si>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</si>
  <si>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</si>
  <si>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</si>
  <si>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</si>
  <si>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</si>
  <si>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</si>
  <si>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</si>
  <si>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</si>
  <si>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</si>
  <si>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</si>
  <si>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</si>
  <si>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</si>
  <si>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</si>
  <si>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</si>
  <si>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</si>
  <si>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</si>
  <si>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</si>
  <si>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</si>
  <si>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</si>
  <si>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</si>
  <si>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</si>
  <si>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</si>
  <si>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</si>
  <si>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</si>
  <si>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</si>
  <si>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</si>
  <si>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</si>
  <si>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</si>
  <si>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</si>
  <si>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</si>
  <si>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</si>
  <si>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</si>
  <si>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</si>
  <si>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</si>
  <si>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</si>
  <si>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</si>
  <si>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</si>
  <si>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</si>
  <si>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</si>
  <si>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</si>
  <si>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</si>
  <si>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</si>
  <si>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</si>
  <si>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</si>
  <si>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</si>
  <si>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</si>
  <si>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</si>
  <si>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</si>
  <si>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</si>
  <si>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</si>
  <si>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</si>
  <si>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</si>
  <si>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</si>
  <si>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</si>
  <si>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</si>
  <si>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</si>
  <si>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</si>
  <si>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</si>
  <si>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</si>
  <si>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</si>
  <si>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</si>
  <si>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</si>
  <si>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</si>
  <si>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</si>
  <si>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</si>
  <si>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</si>
  <si>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</si>
  <si>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</si>
  <si>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</si>
  <si>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</si>
  <si>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</si>
  <si>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</si>
  <si>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</si>
  <si>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</si>
  <si>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</si>
  <si>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</si>
  <si>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</si>
  <si>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</si>
  <si>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</si>
  <si>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</si>
  <si>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</si>
  <si>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</si>
  <si>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</si>
  <si>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</si>
  <si>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</si>
  <si>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</si>
  <si>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</si>
  <si>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</si>
  <si>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</si>
  <si>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</si>
  <si>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</si>
  <si>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</si>
  <si>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</si>
  <si>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</si>
  <si>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</si>
  <si>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</si>
  <si>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</si>
  <si>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</si>
  <si>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</si>
  <si>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</si>
  <si>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</si>
  <si>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</si>
  <si>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</si>
  <si>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</si>
  <si>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</si>
  <si>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</si>
  <si>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</si>
  <si>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</si>
  <si>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</si>
  <si>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</si>
  <si>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</si>
  <si>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</si>
  <si>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</si>
  <si>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</si>
  <si>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</si>
  <si>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</si>
  <si>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</si>
  <si>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</si>
  <si>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</si>
  <si>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</si>
  <si>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</si>
  <si>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</si>
  <si>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</si>
  <si>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</si>
  <si>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</si>
  <si>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</si>
  <si>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</si>
  <si>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</si>
  <si>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</si>
  <si>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</si>
  <si>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</si>
  <si>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</si>
  <si>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</si>
  <si>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</si>
  <si>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</si>
  <si>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</si>
  <si>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</si>
  <si>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</si>
  <si>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</si>
  <si>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</si>
  <si>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</si>
  <si>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</si>
  <si>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</si>
  <si>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</si>
  <si>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</si>
  <si>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</si>
  <si>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</si>
  <si>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</si>
  <si>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</si>
  <si>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</si>
  <si>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</si>
  <si>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</si>
  <si>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</si>
  <si>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</si>
  <si>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</si>
  <si>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</si>
  <si>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</si>
  <si>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</si>
  <si>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</si>
  <si>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</si>
  <si>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</si>
  <si>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</si>
  <si>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</si>
  <si>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</si>
  <si>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</si>
  <si>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</si>
  <si>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</si>
  <si>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</si>
  <si>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</si>
  <si>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</si>
  <si>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</si>
  <si>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</si>
  <si>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</si>
  <si>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</si>
  <si>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</si>
  <si>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</si>
  <si>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</si>
  <si>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</si>
  <si>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</si>
  <si>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</si>
  <si>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</si>
  <si>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</si>
  <si>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</si>
  <si>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</si>
  <si>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</si>
  <si>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</si>
  <si>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</si>
  <si>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</si>
  <si>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</si>
  <si>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</si>
  <si>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</si>
  <si>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</si>
  <si>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</si>
  <si>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</si>
  <si>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</si>
  <si>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</si>
  <si>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</si>
  <si>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</si>
  <si>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</si>
  <si>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</si>
  <si>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</si>
  <si>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</si>
  <si>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</si>
  <si>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</si>
  <si>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</si>
  <si>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</si>
  <si>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</si>
  <si>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</si>
  <si>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</si>
  <si>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</si>
  <si>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</si>
  <si>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</si>
  <si>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</si>
  <si>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</si>
  <si>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</si>
  <si>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</si>
  <si>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</si>
  <si>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</si>
  <si>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</si>
  <si>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</si>
  <si>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</si>
  <si>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</si>
  <si>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</si>
  <si>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</si>
  <si>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</si>
  <si>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</si>
  <si>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</si>
  <si>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</si>
  <si>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</si>
  <si>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</si>
  <si>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</si>
  <si>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</si>
  <si>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</si>
  <si>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</si>
  <si>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</si>
  <si>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</si>
  <si>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</si>
  <si>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</si>
  <si>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</si>
  <si>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</si>
  <si>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</si>
  <si>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</si>
  <si>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</si>
  <si>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</si>
  <si>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</si>
  <si>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</si>
  <si>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</si>
  <si>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</si>
  <si>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</si>
  <si>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</si>
  <si>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</si>
  <si>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</si>
  <si>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</si>
  <si>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</si>
  <si>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</si>
  <si>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</si>
  <si>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</si>
  <si>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</si>
  <si>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</si>
  <si>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</si>
  <si>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</si>
  <si>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</si>
  <si>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</si>
  <si>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</si>
  <si>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</si>
  <si>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</si>
  <si>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</si>
  <si>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</si>
  <si>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</si>
  <si>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</si>
  <si>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</si>
  <si>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</si>
  <si>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</si>
  <si>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</si>
  <si>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</si>
  <si>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</si>
  <si>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</si>
  <si>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</si>
  <si>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</si>
  <si>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</si>
  <si>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</si>
  <si>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</si>
  <si>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</si>
  <si>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</si>
  <si>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</si>
  <si>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</si>
  <si>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</si>
  <si>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</si>
  <si>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</si>
  <si>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</si>
  <si>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</si>
  <si>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</si>
  <si>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</si>
  <si>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</si>
  <si>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</si>
  <si>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</si>
  <si>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</si>
  <si>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</si>
  <si>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</si>
  <si>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</si>
  <si>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</si>
  <si>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</si>
  <si>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</si>
  <si>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</si>
  <si>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</si>
  <si>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</si>
  <si>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</si>
  <si>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</si>
  <si>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</si>
  <si>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</si>
  <si>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</si>
  <si>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</si>
  <si>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</si>
  <si>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</si>
  <si>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</si>
  <si>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</si>
  <si>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</si>
  <si>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</si>
  <si>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</si>
  <si>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</si>
  <si>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</si>
  <si>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</si>
  <si>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</si>
  <si>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</si>
  <si>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</si>
  <si>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</si>
  <si>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</si>
  <si>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</si>
  <si>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</si>
  <si>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</si>
  <si>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</si>
  <si>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</si>
  <si>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</si>
  <si>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</si>
  <si>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</si>
  <si>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</si>
  <si>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</si>
  <si>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</si>
  <si>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</si>
  <si>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</si>
  <si>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</si>
  <si>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</si>
  <si>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</si>
  <si>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</si>
  <si>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</si>
  <si>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</si>
  <si>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</si>
  <si>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</si>
  <si>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</si>
  <si>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</si>
  <si>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</si>
  <si>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</si>
  <si>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</si>
  <si>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</si>
  <si>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</si>
  <si>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</si>
  <si>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</si>
  <si>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</si>
  <si>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</si>
  <si>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</si>
  <si>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</si>
  <si>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</si>
  <si>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</si>
  <si>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</si>
  <si>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</si>
  <si>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</si>
  <si>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</si>
  <si>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</si>
  <si>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</si>
  <si>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</si>
  <si>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</si>
  <si>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</si>
  <si>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</si>
  <si>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</si>
  <si>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</si>
  <si>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</si>
  <si>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</si>
  <si>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</si>
  <si>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</si>
  <si>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</si>
  <si>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</si>
  <si>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</si>
  <si>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</si>
  <si>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</si>
  <si>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</si>
  <si>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</si>
  <si>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</si>
  <si>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</si>
  <si>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</si>
  <si>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</si>
  <si>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</si>
  <si>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</si>
  <si>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</si>
  <si>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</si>
  <si>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</si>
  <si>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</si>
  <si>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</si>
  <si>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</si>
  <si>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</si>
  <si>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</si>
  <si>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</si>
  <si>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</si>
  <si>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</si>
  <si>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</si>
  <si>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</si>
  <si>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</si>
  <si>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</si>
  <si>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</si>
  <si>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</si>
  <si>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</si>
  <si>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</si>
  <si>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</si>
  <si>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</si>
  <si>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</si>
  <si>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</si>
  <si>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</si>
  <si>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</si>
  <si>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</si>
  <si>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</si>
  <si>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</si>
  <si>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</si>
  <si>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</si>
  <si>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</si>
  <si>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</si>
  <si>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</si>
  <si>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</si>
  <si>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</si>
  <si>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</si>
  <si>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</si>
  <si>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</si>
  <si>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</si>
  <si>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</si>
  <si>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</si>
  <si>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</si>
  <si>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</si>
  <si>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</si>
  <si>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</si>
  <si>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</si>
  <si>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</si>
  <si>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</si>
  <si>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</si>
  <si>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</si>
  <si>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</si>
  <si>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</si>
  <si>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</si>
  <si>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</si>
  <si>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</si>
  <si>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</si>
  <si>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</si>
  <si>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</si>
  <si>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</si>
  <si>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</si>
  <si>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</si>
  <si>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</si>
  <si>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</si>
  <si>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</si>
  <si>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</si>
  <si>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</si>
  <si>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</si>
  <si>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</si>
  <si>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</si>
  <si>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</si>
  <si>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</si>
  <si>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</si>
  <si>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</si>
  <si>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</si>
  <si>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</si>
  <si>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</si>
  <si>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</si>
  <si>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</si>
  <si>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</si>
  <si>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</si>
  <si>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</si>
  <si>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</si>
  <si>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</si>
  <si>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</si>
  <si>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</si>
  <si>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</si>
  <si>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</si>
  <si>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</si>
  <si>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</si>
  <si>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</si>
  <si>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</si>
  <si>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</si>
  <si>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</si>
  <si>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</si>
  <si>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</si>
  <si>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</si>
  <si>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</si>
  <si>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</si>
  <si>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</si>
  <si>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</si>
  <si>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</si>
  <si>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</si>
  <si>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</si>
  <si>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</si>
  <si>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</si>
  <si>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</si>
  <si>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</si>
  <si>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</si>
  <si>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</si>
  <si>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</si>
  <si>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</si>
  <si>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</si>
  <si>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</si>
  <si>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</si>
  <si>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</si>
  <si>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</si>
  <si>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</si>
  <si>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</si>
  <si>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</si>
  <si>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</si>
  <si>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</si>
  <si>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</si>
  <si>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</si>
  <si>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</si>
  <si>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</si>
  <si>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</si>
  <si>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</si>
  <si>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</si>
  <si>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</si>
  <si>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</si>
  <si>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</si>
  <si>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</si>
  <si>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</si>
  <si>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</si>
  <si>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</si>
  <si>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</si>
  <si>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</si>
  <si>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</si>
  <si>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</si>
  <si>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</si>
  <si>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</si>
  <si>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</si>
  <si>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</si>
  <si>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</si>
  <si>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</si>
  <si>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</si>
  <si>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</si>
  <si>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</si>
  <si>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</si>
  <si>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</si>
  <si>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</si>
  <si>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</si>
  <si>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</si>
  <si>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</si>
  <si>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</si>
  <si>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</si>
  <si>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</si>
  <si>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</si>
  <si>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</si>
  <si>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</si>
  <si>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</si>
  <si>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</si>
  <si>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</si>
  <si>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</si>
  <si>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</si>
  <si>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</si>
  <si>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</si>
  <si>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</si>
  <si>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</si>
  <si>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</si>
  <si>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</si>
  <si>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</si>
  <si>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</si>
  <si>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</si>
  <si>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</si>
  <si>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</si>
  <si>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</si>
  <si>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</si>
  <si>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</si>
  <si>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</si>
  <si>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</si>
  <si>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</si>
  <si>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</si>
  <si>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</si>
  <si>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</si>
  <si>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</si>
  <si>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</si>
  <si>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</si>
  <si>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</si>
  <si>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</si>
  <si>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</si>
  <si>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</si>
  <si>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</si>
  <si>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</si>
  <si>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</si>
  <si>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</si>
  <si>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</si>
  <si>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</si>
  <si>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</si>
  <si>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</si>
  <si>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</si>
  <si>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</si>
  <si>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</si>
  <si>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</si>
  <si>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</si>
  <si>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</si>
  <si>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</si>
  <si>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</si>
  <si>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</si>
  <si>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</si>
  <si>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</si>
  <si>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</si>
  <si>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</si>
  <si>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</si>
  <si>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</si>
  <si>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</si>
  <si>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</si>
  <si>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</si>
  <si>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</si>
  <si>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</si>
  <si>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</si>
  <si>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</si>
  <si>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</si>
  <si>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</si>
  <si>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</si>
  <si>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</si>
  <si>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</si>
  <si>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</si>
  <si>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</si>
  <si>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</si>
  <si>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</si>
  <si>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</si>
  <si>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</si>
  <si>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</si>
  <si>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</si>
  <si>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</si>
  <si>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</si>
  <si>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</si>
  <si>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</si>
  <si>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</si>
  <si>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</si>
  <si>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</si>
  <si>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</si>
  <si>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</si>
  <si>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</si>
  <si>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</si>
  <si>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</si>
  <si>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</si>
  <si>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</si>
  <si>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</si>
  <si>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</si>
  <si>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</si>
  <si>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</si>
  <si>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</si>
  <si>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</si>
  <si>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</si>
  <si>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</si>
  <si>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</si>
  <si>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</si>
  <si>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</si>
  <si>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</si>
  <si>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</si>
  <si>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</si>
  <si>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</si>
  <si>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</si>
  <si>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</si>
  <si>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</si>
  <si>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</si>
  <si>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</si>
  <si>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</si>
  <si>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</si>
  <si>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</si>
  <si>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</si>
  <si>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</si>
  <si>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</si>
  <si>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</si>
  <si>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</si>
  <si>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</si>
  <si>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</si>
  <si>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</si>
  <si>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</si>
  <si>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</si>
  <si>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</si>
  <si>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</si>
  <si>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</si>
  <si>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</si>
  <si>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</si>
  <si>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</si>
  <si>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</si>
  <si>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</si>
  <si>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</si>
  <si>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</si>
  <si>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</si>
  <si>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</si>
  <si>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</si>
  <si>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</si>
  <si>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</si>
  <si>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</si>
  <si>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</si>
  <si>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</si>
  <si>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</si>
  <si>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</si>
  <si>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</si>
  <si>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</si>
  <si>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</si>
  <si>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</si>
  <si>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</si>
  <si>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</si>
  <si>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</si>
  <si>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</si>
  <si>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</si>
  <si>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</si>
  <si>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</si>
  <si>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</si>
  <si>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</si>
  <si>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</si>
  <si>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</si>
  <si>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</si>
  <si>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</si>
  <si>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</si>
  <si>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</si>
  <si>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</si>
  <si>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</si>
  <si>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</si>
  <si>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</si>
  <si>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</si>
  <si>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</si>
  <si>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</si>
  <si>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</si>
  <si>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</si>
  <si>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</si>
  <si>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</si>
  <si>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</si>
  <si>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</si>
  <si>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</si>
  <si>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</si>
  <si>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</si>
  <si>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</si>
  <si>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</si>
  <si>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</si>
  <si>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</si>
  <si>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</si>
  <si>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</si>
  <si>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</si>
  <si>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</si>
  <si>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</si>
  <si>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</si>
  <si>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</si>
  <si>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</si>
  <si>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</si>
  <si>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</si>
  <si>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</si>
  <si>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</si>
  <si>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</si>
  <si>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</si>
  <si>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</si>
  <si>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</si>
  <si>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</si>
  <si>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</si>
  <si>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</si>
  <si>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</si>
  <si>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</si>
  <si>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</si>
  <si>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</si>
  <si>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</si>
  <si>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</si>
  <si>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</si>
  <si>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</si>
  <si>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</si>
  <si>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</si>
  <si>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</si>
  <si>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</si>
  <si>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</si>
  <si>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</si>
  <si>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</si>
  <si>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</si>
  <si>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</si>
  <si>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</si>
  <si>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</si>
  <si>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</si>
  <si>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</si>
  <si>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</si>
  <si>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</si>
  <si>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</si>
  <si>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</si>
  <si>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</si>
  <si>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</si>
  <si>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</si>
  <si>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</si>
  <si>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</si>
  <si>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</si>
  <si>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</si>
  <si>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</si>
  <si>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</si>
  <si>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</si>
  <si>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</si>
  <si>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</si>
  <si>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</si>
  <si>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</si>
  <si>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</si>
  <si>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</si>
  <si>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</si>
  <si>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</si>
  <si>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</si>
  <si>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</si>
  <si>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</si>
  <si>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</si>
  <si>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</si>
  <si>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</si>
  <si>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</si>
  <si>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</si>
  <si>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</si>
  <si>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</si>
  <si>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</si>
  <si>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</si>
  <si>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</si>
  <si>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</si>
  <si>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</si>
  <si>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</si>
  <si>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</si>
  <si>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</si>
  <si>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</si>
  <si>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</si>
  <si>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</si>
  <si>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</si>
  <si>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</si>
  <si>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</si>
  <si>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</si>
  <si>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</si>
  <si>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</si>
  <si>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</si>
  <si>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</si>
  <si>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</si>
  <si>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</si>
  <si>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</si>
  <si>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</si>
  <si>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</si>
  <si>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</si>
  <si>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</si>
  <si>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</si>
  <si>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</si>
  <si>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</si>
  <si>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</si>
  <si>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</si>
  <si>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</si>
  <si>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</si>
  <si>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</si>
  <si>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</si>
  <si>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</si>
  <si>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</si>
  <si>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</si>
  <si>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</si>
  <si>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</si>
  <si>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</si>
  <si>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</si>
  <si>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</si>
  <si>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</si>
  <si>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</si>
  <si>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</si>
  <si>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</si>
  <si>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</si>
  <si>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</si>
  <si>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</si>
  <si>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</si>
  <si>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</si>
  <si>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</si>
  <si>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</si>
  <si>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</si>
  <si>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</si>
  <si>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</si>
  <si>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</si>
  <si>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</si>
  <si>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</si>
  <si>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</si>
  <si>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</si>
  <si>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</si>
  <si>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</si>
  <si>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</si>
  <si>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</si>
  <si>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</si>
  <si>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</si>
  <si>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</si>
  <si>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</si>
  <si>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</si>
  <si>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</si>
  <si>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</si>
  <si>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</si>
  <si>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</si>
  <si>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</si>
  <si>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</si>
  <si>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</si>
  <si>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</si>
  <si>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</si>
  <si>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</si>
  <si>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</si>
  <si>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</si>
  <si>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</si>
  <si>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</si>
  <si>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</si>
  <si>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</si>
  <si>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</si>
  <si>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</si>
  <si>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</si>
  <si>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</si>
  <si>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</si>
  <si>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</si>
  <si>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</si>
  <si>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</si>
  <si>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</si>
  <si>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</si>
  <si>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</si>
  <si>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</si>
  <si>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</si>
  <si>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</si>
  <si>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</si>
  <si>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</si>
  <si>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</si>
  <si>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</si>
  <si>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</si>
  <si>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</si>
  <si>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</si>
  <si>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</si>
  <si>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</si>
  <si>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</si>
  <si>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</si>
  <si>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</si>
  <si>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</si>
  <si>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</si>
  <si>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</si>
  <si>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</si>
  <si>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</si>
  <si>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</si>
  <si>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</si>
  <si>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</si>
  <si>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</si>
  <si>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</si>
  <si>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</si>
  <si>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</si>
  <si>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</si>
  <si>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</si>
  <si>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</si>
  <si>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</si>
  <si>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</si>
  <si>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</si>
  <si>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</si>
  <si>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</si>
  <si>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</si>
  <si>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</si>
  <si>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</si>
  <si>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</si>
  <si>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</si>
  <si>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</si>
  <si>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</si>
  <si>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</si>
  <si>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</si>
  <si>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</si>
  <si>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</si>
  <si>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</si>
  <si>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</si>
  <si>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</si>
  <si>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</si>
  <si>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</si>
  <si>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</si>
  <si>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</si>
  <si>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</si>
  <si>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</si>
  <si>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</si>
  <si>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</si>
  <si>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</si>
  <si>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</si>
  <si>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</si>
  <si>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</si>
  <si>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</si>
  <si>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</si>
  <si>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</si>
  <si>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</si>
  <si>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</si>
  <si>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</si>
  <si>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</si>
  <si>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</si>
  <si>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</si>
  <si>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</si>
  <si>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</si>
  <si>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</si>
  <si>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</si>
  <si>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</si>
  <si>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</si>
  <si>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</si>
  <si>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</si>
  <si>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</si>
  <si>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</si>
  <si>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</si>
  <si>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</si>
  <si>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</si>
  <si>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</si>
  <si>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</si>
  <si>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</si>
  <si>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</si>
  <si>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</si>
  <si>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</si>
  <si>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</si>
  <si>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</si>
  <si>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</si>
  <si>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</si>
  <si>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</si>
  <si>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</si>
  <si>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</si>
  <si>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</si>
  <si>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</si>
  <si>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</si>
  <si>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</si>
  <si>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</si>
  <si>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</si>
  <si>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</si>
  <si>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</si>
  <si>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</si>
  <si>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</si>
  <si>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</si>
  <si>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</si>
  <si>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</si>
  <si>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</si>
  <si>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</si>
  <si>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</si>
  <si>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</si>
  <si>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</si>
  <si>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</si>
  <si>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</si>
  <si>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</si>
  <si>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</si>
  <si>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</si>
  <si>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</si>
  <si>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</si>
  <si>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</si>
  <si>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</si>
  <si>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</si>
  <si>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</si>
  <si>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</si>
  <si>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</si>
  <si>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</si>
  <si>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</si>
  <si>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</si>
  <si>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</si>
  <si>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</si>
  <si>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</si>
  <si>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</si>
  <si>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</si>
  <si>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</si>
  <si>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</si>
  <si>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</si>
  <si>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</si>
  <si>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</si>
  <si>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</si>
  <si>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</si>
  <si>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</si>
  <si>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</si>
  <si>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</si>
  <si>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</si>
  <si>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</si>
  <si>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</si>
  <si>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</si>
  <si>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</si>
  <si>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</si>
  <si>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</si>
  <si>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</si>
  <si>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</si>
  <si>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</si>
  <si>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</si>
  <si>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</si>
  <si>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</si>
  <si>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</si>
  <si>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</si>
  <si>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</si>
  <si>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</si>
  <si>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</si>
  <si>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</si>
  <si>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</si>
  <si>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</si>
  <si>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</si>
  <si>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</si>
  <si>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</si>
  <si>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</si>
  <si>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</si>
  <si>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</si>
  <si>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</si>
  <si>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</si>
  <si>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</si>
  <si>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</si>
  <si>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</si>
  <si>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</si>
  <si>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</si>
  <si>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</si>
  <si>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</si>
  <si>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</si>
  <si>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</si>
  <si>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</si>
  <si>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</si>
  <si>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</si>
  <si>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</si>
  <si>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</si>
  <si>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</si>
  <si>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</si>
  <si>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</si>
  <si>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</si>
  <si>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</si>
  <si>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</si>
  <si>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</si>
  <si>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</si>
  <si>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</si>
  <si>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</si>
  <si>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</si>
  <si>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</si>
  <si>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</si>
  <si>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</si>
  <si>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</si>
  <si>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</si>
  <si>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</si>
  <si>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</si>
  <si>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</si>
  <si>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</si>
  <si>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</si>
  <si>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</si>
  <si>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</si>
  <si>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</si>
  <si>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</si>
  <si>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</si>
  <si>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</si>
  <si>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</si>
  <si>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</si>
  <si>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</si>
  <si>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</si>
  <si>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</si>
  <si>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</si>
  <si>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</si>
  <si>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</si>
  <si>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</si>
  <si>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</si>
  <si>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</si>
  <si>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</si>
  <si>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</si>
  <si>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</si>
  <si>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</si>
  <si>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</si>
  <si>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</si>
  <si>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</si>
  <si>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</si>
  <si>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</si>
  <si>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</si>
  <si>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</si>
  <si>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</si>
  <si>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</si>
  <si>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</si>
  <si>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</si>
  <si>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</si>
  <si>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</si>
  <si>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</si>
  <si>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</si>
  <si>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</si>
  <si>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</si>
  <si>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</si>
  <si>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</si>
  <si>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</si>
  <si>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</si>
  <si>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</si>
  <si>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</si>
  <si>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</si>
  <si>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</si>
  <si>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</si>
  <si>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</si>
  <si>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</si>
  <si>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</si>
  <si>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</si>
  <si>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</si>
  <si>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</si>
  <si>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</si>
  <si>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</si>
  <si>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</si>
  <si>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</si>
  <si>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</si>
  <si>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</si>
  <si>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</si>
  <si>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</si>
  <si>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</si>
  <si>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</si>
  <si>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</si>
  <si>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</si>
  <si>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</si>
  <si>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</si>
  <si>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</si>
  <si>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</si>
  <si>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</si>
  <si>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</si>
  <si>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</si>
  <si>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</si>
  <si>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</si>
  <si>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</si>
  <si>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</si>
  <si>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</si>
  <si>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</si>
  <si>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</si>
  <si>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</si>
  <si>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</si>
  <si>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</si>
  <si>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</si>
  <si>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</si>
  <si>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</si>
  <si>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</si>
  <si>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</si>
  <si>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</si>
  <si>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</si>
  <si>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</si>
  <si>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</si>
  <si>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</si>
  <si>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</si>
  <si>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</si>
  <si>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</si>
  <si>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</si>
  <si>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</si>
  <si>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</si>
  <si>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</si>
  <si>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</si>
  <si>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</si>
  <si>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</si>
  <si>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</si>
  <si>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</si>
  <si>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</si>
  <si>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</si>
  <si>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</si>
  <si>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</si>
  <si>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</si>
  <si>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</si>
  <si>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</si>
  <si>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</si>
  <si>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</si>
  <si>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</si>
  <si>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</si>
  <si>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</si>
  <si>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</si>
  <si>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</si>
  <si>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</si>
  <si>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</si>
  <si>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</si>
  <si>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</si>
  <si>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</si>
  <si>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</si>
  <si>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</si>
  <si>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</si>
  <si>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</si>
  <si>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</si>
  <si>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</si>
  <si>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</si>
  <si>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</si>
  <si>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</si>
  <si>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</si>
  <si>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</si>
  <si>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</si>
  <si>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</si>
  <si>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</si>
  <si>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</si>
  <si>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</si>
  <si>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</si>
  <si>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</si>
  <si>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</si>
  <si>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</si>
  <si>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</si>
  <si>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</si>
  <si>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</si>
  <si>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</si>
  <si>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</si>
  <si>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</si>
  <si>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</si>
  <si>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</si>
  <si>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</si>
  <si>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</si>
  <si>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</si>
  <si>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</si>
  <si>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</si>
  <si>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</si>
  <si>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</si>
  <si>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</si>
  <si>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</si>
  <si>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</si>
  <si>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</si>
  <si>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</si>
  <si>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</si>
  <si>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</si>
  <si>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</si>
  <si>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</si>
  <si>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</si>
  <si>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</si>
  <si>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</si>
  <si>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</si>
  <si>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</si>
  <si>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</si>
  <si>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</si>
  <si>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</si>
  <si>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</si>
  <si>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</si>
  <si>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</si>
  <si>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</si>
  <si>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</si>
  <si>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</si>
  <si>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</si>
  <si>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</si>
  <si>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</si>
  <si>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</si>
  <si>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</si>
  <si>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</si>
  <si>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</si>
  <si>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</si>
  <si>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</si>
  <si>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</si>
  <si>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</si>
  <si>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</si>
  <si>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</si>
  <si>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</si>
  <si>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</si>
  <si>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</si>
  <si>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</si>
  <si>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</si>
  <si>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</si>
  <si>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</si>
  <si>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</si>
  <si>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</si>
  <si>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</si>
  <si>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</si>
  <si>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</si>
  <si>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</si>
  <si>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</si>
  <si>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</si>
  <si>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</si>
  <si>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</si>
  <si>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</si>
  <si>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</si>
  <si>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</si>
  <si>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</si>
  <si>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</si>
  <si>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</si>
  <si>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</si>
  <si>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</si>
  <si>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</si>
  <si>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</si>
  <si>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</si>
  <si>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</si>
  <si>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</si>
  <si>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</si>
  <si>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</si>
  <si>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</si>
  <si>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</si>
  <si>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</si>
  <si>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</si>
  <si>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</si>
  <si>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</si>
  <si>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</si>
  <si>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</si>
  <si>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</si>
  <si>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</si>
  <si>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</si>
  <si>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</si>
  <si>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</si>
  <si>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</si>
  <si>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</si>
  <si>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</si>
  <si>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</si>
  <si>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</si>
  <si>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</si>
  <si>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</si>
  <si>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</si>
  <si>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</si>
  <si>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</si>
  <si>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</si>
  <si>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</si>
  <si>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</si>
  <si>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</si>
  <si>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</si>
  <si>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</si>
  <si>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</si>
  <si>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</si>
  <si>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</si>
  <si>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</si>
  <si>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</si>
  <si>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</si>
  <si>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</si>
  <si>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</si>
  <si>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</si>
  <si>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</si>
  <si>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</si>
  <si>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</si>
  <si>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</si>
  <si>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</si>
  <si>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</si>
  <si>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</si>
  <si>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</si>
  <si>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</si>
  <si>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</si>
  <si>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</si>
  <si>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</si>
  <si>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</si>
  <si>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</si>
  <si>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</si>
  <si>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</si>
  <si>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</si>
  <si>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</si>
  <si>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</si>
  <si>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</si>
  <si>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</si>
  <si>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</si>
  <si>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</si>
  <si>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</si>
  <si>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</si>
  <si>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</si>
  <si>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</si>
  <si>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</si>
  <si>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</si>
  <si>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</si>
  <si>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</si>
  <si>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</si>
  <si>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</si>
  <si>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</si>
  <si>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</si>
  <si>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</si>
  <si>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</si>
  <si>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</si>
  <si>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</si>
  <si>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</si>
  <si>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</si>
  <si>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</si>
  <si>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</si>
  <si>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</si>
  <si>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</si>
  <si>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</si>
  <si>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</si>
  <si>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</si>
  <si>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</si>
  <si>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</si>
  <si>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</si>
  <si>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</si>
  <si>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</si>
  <si>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</si>
  <si>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</si>
  <si>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</si>
  <si>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</si>
  <si>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</si>
  <si>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</si>
  <si>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</si>
  <si>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</si>
  <si>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</si>
  <si>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</si>
  <si>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</si>
  <si>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</si>
  <si>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</si>
  <si>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</si>
  <si>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</si>
  <si>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</si>
  <si>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</si>
  <si>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</si>
  <si>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</si>
  <si>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</si>
  <si>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</si>
  <si>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</si>
  <si>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</si>
  <si>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</si>
  <si>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</si>
  <si>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</si>
  <si>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</si>
  <si>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</si>
  <si>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</si>
  <si>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</si>
  <si>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</si>
  <si>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</si>
  <si>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</si>
  <si>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</si>
  <si>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</si>
  <si>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</si>
  <si>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</si>
  <si>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</si>
  <si>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</si>
  <si>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</si>
  <si>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</si>
  <si>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</si>
  <si>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</si>
  <si>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</si>
  <si>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</si>
  <si>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</si>
  <si>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</si>
  <si>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</si>
  <si>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</si>
  <si>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</si>
  <si>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</si>
  <si>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</si>
  <si>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</si>
  <si>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</si>
  <si>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</si>
  <si>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</si>
  <si>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</si>
  <si>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</si>
  <si>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</si>
  <si>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</si>
  <si>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</si>
  <si>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</si>
  <si>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</si>
  <si>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</si>
  <si>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</si>
  <si>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</si>
  <si>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</si>
  <si>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</si>
  <si>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</si>
  <si>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</si>
  <si>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</si>
  <si>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</si>
  <si>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</si>
  <si>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</si>
  <si>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</si>
  <si>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</si>
  <si>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</si>
  <si>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</si>
  <si>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</si>
  <si>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</si>
  <si>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</si>
  <si>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</si>
  <si>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</si>
  <si>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</si>
  <si>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</si>
  <si>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</si>
  <si>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</si>
  <si>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</si>
  <si>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</si>
  <si>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</si>
  <si>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</si>
  <si>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</si>
  <si>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</si>
  <si>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</si>
  <si>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</si>
  <si>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</si>
  <si>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</si>
  <si>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</si>
  <si>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</si>
  <si>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</si>
  <si>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</si>
  <si>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</si>
  <si>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</si>
  <si>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</si>
  <si>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</si>
  <si>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</si>
  <si>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</si>
  <si>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</si>
  <si>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</si>
  <si>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</si>
  <si>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</si>
  <si>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</si>
  <si>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</si>
  <si>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</si>
  <si>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</si>
  <si>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</si>
  <si>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</si>
  <si>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</si>
  <si>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</si>
  <si>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</si>
  <si>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</si>
  <si>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</si>
  <si>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</si>
  <si>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</si>
  <si>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</si>
  <si>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</si>
  <si>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</si>
  <si>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</si>
  <si>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</si>
  <si>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</si>
  <si>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</si>
  <si>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</si>
  <si>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</si>
  <si>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</si>
  <si>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</si>
  <si>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</si>
  <si>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</si>
  <si>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</si>
  <si>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</si>
  <si>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</si>
  <si>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</si>
  <si>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</si>
  <si>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</si>
  <si>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</si>
  <si>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</si>
  <si>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</si>
  <si>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</si>
  <si>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</si>
  <si>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</si>
  <si>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</si>
  <si>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</si>
  <si>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</si>
  <si>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</si>
  <si>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</si>
  <si>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</si>
  <si>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</si>
  <si>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</si>
  <si>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</si>
  <si>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</si>
  <si>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</si>
  <si>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</si>
  <si>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</si>
  <si>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</si>
  <si>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</si>
  <si>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</si>
  <si>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</si>
  <si>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</si>
  <si>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</si>
  <si>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</si>
  <si>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</si>
  <si>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</si>
  <si>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</si>
  <si>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</si>
  <si>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</si>
  <si>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</si>
  <si>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</si>
  <si>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</si>
  <si>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</si>
  <si>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</si>
  <si>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</si>
  <si>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</si>
  <si>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</si>
  <si>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</si>
  <si>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</si>
  <si>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</si>
  <si>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</si>
  <si>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</si>
  <si>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</si>
  <si>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</si>
  <si>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</si>
  <si>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</si>
  <si>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</si>
  <si>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</si>
  <si>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</si>
  <si>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</si>
  <si>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</si>
  <si>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</si>
  <si>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</si>
  <si>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</si>
  <si>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</si>
  <si>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</si>
  <si>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</si>
  <si>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</si>
  <si>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</si>
  <si>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</si>
  <si>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</si>
  <si>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</si>
  <si>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</si>
  <si>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</si>
  <si>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</si>
  <si>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</si>
  <si>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</si>
  <si>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</si>
  <si>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</si>
  <si>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</si>
  <si>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</si>
  <si>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</si>
  <si>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</si>
  <si>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</si>
  <si>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</si>
  <si>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</si>
  <si>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</si>
  <si>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</si>
  <si>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</si>
  <si>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</si>
  <si>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</si>
  <si>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</si>
  <si>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</si>
  <si>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</si>
  <si>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</si>
  <si>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</si>
  <si>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</si>
  <si>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</si>
  <si>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</si>
  <si>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</si>
  <si>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</si>
  <si>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</si>
  <si>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</si>
  <si>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</si>
  <si>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</si>
  <si>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</si>
  <si>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</si>
  <si>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</si>
  <si>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</si>
  <si>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</si>
  <si>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</si>
  <si>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</si>
  <si>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</si>
  <si>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</si>
  <si>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</si>
  <si>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</si>
  <si>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</si>
  <si>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</si>
  <si>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</si>
  <si>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</si>
  <si>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</si>
  <si>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</si>
  <si>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</si>
  <si>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</si>
  <si>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</si>
  <si>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</si>
  <si>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</si>
  <si>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</si>
  <si>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</si>
  <si>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</si>
  <si>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</si>
  <si>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</si>
  <si>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</si>
  <si>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</si>
  <si>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</si>
  <si>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</si>
  <si>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</si>
  <si>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</si>
  <si>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</si>
  <si>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</si>
  <si>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</si>
  <si>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</si>
  <si>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</si>
  <si>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</si>
  <si>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</si>
  <si>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</si>
  <si>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</si>
  <si>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</si>
  <si>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</si>
  <si>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</si>
  <si>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</si>
  <si>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</si>
  <si>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</si>
  <si>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</si>
  <si>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</si>
  <si>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</si>
  <si>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</si>
  <si>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</si>
  <si>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</si>
  <si>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</si>
  <si>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</si>
  <si>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</si>
  <si>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</si>
  <si>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</si>
  <si>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</si>
  <si>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</si>
  <si>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</si>
  <si>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</si>
  <si>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</si>
  <si>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</si>
  <si>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</si>
  <si>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</si>
  <si>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</si>
  <si>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</si>
  <si>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</si>
  <si>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</si>
  <si>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</si>
  <si>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</si>
  <si>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</si>
  <si>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</si>
  <si>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</si>
  <si>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</si>
  <si>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</si>
  <si>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</si>
  <si>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</si>
  <si>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</si>
  <si>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</si>
  <si>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</si>
  <si>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</si>
  <si>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</si>
  <si>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</si>
  <si>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</si>
  <si>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</si>
  <si>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</si>
  <si>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</si>
  <si>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</si>
  <si>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</si>
  <si>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</si>
  <si>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</si>
  <si>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</si>
  <si>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</si>
  <si>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</si>
  <si>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</si>
  <si>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</si>
  <si>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</si>
  <si>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</si>
  <si>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</si>
  <si>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</si>
  <si>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</si>
  <si>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</si>
  <si>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</si>
  <si>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</si>
  <si>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</si>
  <si>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</si>
  <si>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</si>
  <si>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</si>
  <si>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</si>
  <si>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</si>
  <si>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</si>
  <si>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</si>
  <si>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</si>
  <si>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</si>
  <si>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</si>
  <si>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</si>
  <si>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</si>
  <si>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</si>
  <si>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</si>
  <si>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</si>
  <si>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</si>
  <si>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</si>
  <si>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</si>
  <si>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</si>
  <si>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</si>
  <si>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</si>
  <si>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</si>
  <si>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</si>
  <si>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</si>
  <si>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</si>
  <si>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</si>
  <si>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</si>
  <si>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</si>
  <si>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</si>
  <si>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</si>
  <si>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</si>
  <si>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</si>
  <si>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</si>
  <si>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</si>
  <si>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</si>
  <si>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</si>
  <si>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</si>
  <si>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</si>
  <si>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</si>
  <si>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</si>
  <si>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</si>
  <si>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</si>
  <si>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</si>
  <si>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</si>
  <si>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</si>
  <si>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</si>
  <si>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</si>
  <si>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</si>
  <si>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</si>
  <si>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</si>
  <si>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</si>
  <si>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</si>
  <si>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</si>
  <si>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</si>
  <si>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</si>
  <si>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</si>
  <si>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</si>
  <si>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</si>
  <si>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</si>
  <si>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</si>
  <si>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</si>
  <si>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</si>
  <si>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</si>
  <si>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</si>
  <si>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</si>
  <si>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</si>
  <si>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</si>
  <si>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</si>
  <si>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</si>
  <si>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</si>
  <si>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</si>
  <si>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</si>
  <si>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</si>
  <si>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</si>
  <si>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</si>
  <si>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</si>
  <si>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</si>
  <si>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</si>
  <si>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</si>
  <si>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</si>
  <si>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</si>
  <si>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</si>
  <si>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</si>
  <si>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</si>
  <si>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</si>
  <si>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</si>
  <si>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</si>
  <si>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</si>
  <si>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</si>
  <si>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</si>
  <si>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</si>
  <si>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</si>
  <si>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</si>
  <si>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</si>
  <si>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</si>
  <si>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</si>
  <si>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</si>
  <si>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</si>
  <si>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</si>
  <si>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</si>
  <si>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</si>
  <si>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</si>
  <si>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</si>
  <si>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</si>
  <si>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</si>
  <si>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</si>
  <si>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</si>
  <si>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</si>
  <si>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</si>
  <si>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</si>
  <si>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</si>
  <si>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</si>
  <si>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</si>
  <si>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</si>
  <si>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</si>
  <si>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</si>
  <si>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</si>
  <si>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</si>
  <si>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</si>
  <si>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</si>
  <si>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</si>
  <si>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</si>
  <si>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</si>
  <si>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</si>
  <si>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</si>
  <si>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</si>
  <si>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</si>
  <si>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</si>
  <si>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</si>
  <si>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</si>
  <si>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</si>
  <si>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</si>
  <si>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</si>
  <si>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</si>
  <si>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</si>
  <si>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</si>
  <si>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</si>
  <si>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</si>
  <si>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</si>
  <si>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</si>
  <si>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</si>
  <si>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</si>
  <si>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</si>
  <si>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</si>
  <si>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</si>
  <si>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</si>
  <si>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</si>
  <si>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</si>
  <si>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</si>
  <si>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</si>
  <si>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</si>
  <si>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</si>
  <si>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</si>
  <si>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</si>
  <si>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</si>
  <si>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</si>
  <si>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</si>
  <si>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</si>
  <si>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</si>
  <si>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</si>
  <si>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</si>
  <si>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</si>
  <si>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</si>
  <si>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</si>
  <si>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</si>
  <si>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</si>
  <si>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</si>
  <si>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</si>
  <si>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</si>
  <si>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</si>
  <si>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</si>
  <si>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</si>
  <si>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</si>
  <si>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</si>
  <si>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</si>
  <si>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</si>
  <si>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</si>
  <si>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</si>
  <si>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</si>
  <si>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</si>
  <si>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</si>
  <si>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</si>
  <si>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</si>
  <si>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</si>
  <si>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</si>
  <si>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</si>
  <si>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</si>
  <si>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</si>
  <si>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</si>
  <si>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</si>
  <si>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</si>
  <si>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</si>
  <si>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</si>
  <si>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</si>
  <si>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</si>
  <si>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</si>
  <si>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</si>
  <si>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</si>
  <si>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</si>
  <si>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</si>
  <si>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</si>
  <si>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</si>
  <si>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</si>
  <si>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</si>
  <si>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</si>
  <si>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</si>
  <si>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</si>
  <si>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</si>
  <si>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</si>
  <si>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</si>
  <si>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</si>
  <si>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</si>
  <si>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</si>
  <si>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</si>
  <si>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</si>
  <si>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</si>
  <si>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</si>
  <si>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</si>
  <si>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</si>
  <si>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</si>
  <si>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</si>
  <si>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</si>
  <si>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</si>
  <si>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</si>
  <si>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</si>
  <si>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</si>
  <si>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</si>
  <si>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</si>
  <si>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</si>
  <si>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</si>
  <si>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</si>
  <si>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</si>
  <si>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</si>
  <si>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</si>
  <si>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</si>
  <si>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</si>
  <si>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</si>
  <si>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</si>
  <si>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</si>
  <si>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</si>
  <si>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</si>
  <si>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</si>
  <si>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</si>
  <si>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</si>
  <si>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</si>
  <si>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</si>
  <si>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</si>
  <si>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</si>
  <si>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</si>
  <si>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</si>
  <si>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</si>
  <si>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</si>
  <si>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</si>
  <si>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</si>
  <si>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</si>
  <si>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</si>
  <si>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</si>
  <si>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</si>
  <si>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</si>
  <si>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</si>
  <si>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</si>
  <si>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</si>
  <si>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</si>
  <si>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</si>
  <si>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</si>
  <si>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</si>
  <si>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</si>
  <si>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</si>
  <si>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</si>
  <si>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</si>
  <si>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</si>
  <si>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</si>
  <si>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</si>
  <si>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</si>
  <si>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</si>
  <si>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</si>
  <si>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</si>
  <si>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</si>
  <si>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</si>
  <si>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</si>
  <si>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</si>
  <si>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</si>
  <si>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</si>
  <si>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</si>
  <si>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</si>
  <si>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</si>
  <si>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</si>
  <si>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</si>
  <si>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</si>
  <si>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</si>
  <si>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</si>
  <si>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</si>
  <si>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</si>
  <si>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</si>
  <si>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</si>
  <si>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</si>
  <si>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</si>
  <si>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</si>
  <si>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</si>
  <si>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</si>
  <si>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</si>
  <si>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</si>
  <si>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</si>
  <si>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</si>
  <si>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</si>
  <si>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</si>
  <si>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</si>
  <si>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</si>
  <si>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</si>
  <si>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</si>
  <si>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</si>
  <si>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</si>
  <si>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</si>
  <si>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</si>
  <si>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</si>
  <si>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</si>
  <si>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</si>
  <si>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</si>
  <si>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</si>
  <si>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</si>
  <si>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</si>
  <si>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</si>
  <si>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</si>
  <si>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</si>
  <si>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</si>
  <si>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</si>
  <si>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</si>
  <si>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</si>
  <si>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</si>
  <si>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</si>
  <si>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</si>
  <si>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</si>
  <si>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</si>
  <si>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</si>
  <si>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</si>
  <si>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</si>
  <si>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</si>
  <si>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</si>
  <si>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</si>
  <si>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</si>
  <si>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</si>
  <si>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</si>
  <si>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</si>
  <si>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</si>
  <si>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</si>
  <si>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</si>
  <si>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</si>
  <si>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</si>
  <si>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</si>
  <si>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</si>
  <si>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</si>
  <si>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</si>
  <si>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</si>
  <si>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</si>
  <si>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</si>
  <si>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</si>
  <si>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</si>
  <si>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</si>
  <si>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</si>
  <si>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</si>
  <si>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</si>
  <si>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</si>
  <si>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</si>
  <si>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</si>
  <si>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</si>
  <si>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</si>
  <si>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</si>
  <si>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</si>
  <si>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</si>
  <si>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</si>
  <si>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</si>
  <si>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</si>
  <si>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</si>
  <si>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</si>
  <si>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</si>
  <si>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</si>
  <si>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</si>
  <si>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</si>
  <si>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</si>
  <si>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</si>
  <si>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</si>
  <si>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</si>
  <si>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</si>
  <si>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</si>
  <si>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</si>
  <si>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</si>
  <si>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</si>
  <si>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</si>
  <si>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</si>
  <si>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</si>
  <si>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</si>
  <si>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</si>
  <si>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</si>
  <si>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</si>
  <si>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</si>
  <si>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</si>
  <si>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</si>
  <si>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</si>
  <si>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</si>
  <si>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</si>
  <si>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</si>
  <si>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</si>
  <si>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</si>
  <si>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</si>
  <si>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</si>
  <si>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</si>
  <si>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</si>
  <si>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</si>
  <si>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</si>
  <si>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</si>
  <si>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</si>
  <si>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</si>
  <si>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</si>
  <si>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</si>
  <si>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</si>
  <si>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</si>
  <si>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</si>
  <si>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</si>
  <si>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</si>
  <si>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</si>
  <si>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</si>
  <si>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</si>
  <si>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</si>
  <si>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</si>
  <si>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</si>
  <si>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</si>
  <si>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</si>
  <si>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</si>
  <si>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</si>
  <si>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</si>
  <si>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</si>
  <si>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</si>
  <si>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</si>
  <si>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</si>
  <si>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</si>
  <si>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</si>
  <si>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</si>
  <si>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</si>
  <si>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</si>
  <si>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</si>
  <si>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</si>
  <si>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</si>
  <si>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</si>
  <si>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</si>
  <si>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</si>
  <si>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</si>
  <si>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</si>
  <si>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</si>
  <si>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</si>
  <si>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</si>
  <si>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</si>
  <si>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</si>
  <si>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</si>
  <si>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</si>
  <si>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</si>
  <si>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</si>
  <si>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</si>
  <si>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</si>
  <si>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</si>
  <si>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</si>
  <si>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</si>
  <si>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</si>
  <si>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</si>
  <si>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</si>
  <si>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</si>
  <si>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</si>
  <si>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</si>
  <si>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</si>
  <si>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</si>
  <si>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</si>
  <si>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</si>
  <si>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</si>
  <si>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</si>
  <si>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</si>
  <si>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</si>
  <si>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</si>
  <si>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</si>
  <si>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</si>
  <si>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</si>
  <si>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</si>
  <si>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</si>
  <si>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</si>
  <si>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</si>
  <si>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</si>
  <si>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</si>
  <si>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</si>
  <si>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</si>
  <si>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</si>
  <si>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</si>
  <si>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</si>
  <si>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</si>
  <si>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</si>
  <si>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</si>
  <si>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</si>
  <si>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</si>
  <si>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</si>
  <si>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</si>
  <si>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</si>
  <si>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</si>
  <si>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</si>
  <si>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</si>
  <si>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</si>
  <si>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</si>
  <si>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</si>
  <si>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</si>
  <si>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</si>
  <si>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</si>
  <si>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</si>
  <si>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</si>
  <si>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</si>
  <si>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</si>
  <si>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</si>
  <si>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</si>
  <si>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</si>
  <si>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</si>
  <si>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</si>
  <si>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</si>
  <si>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</si>
  <si>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</si>
  <si>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</si>
  <si>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</si>
  <si>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</si>
  <si>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</si>
  <si>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</si>
  <si>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</si>
  <si>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</si>
  <si>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</si>
  <si>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</si>
  <si>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</si>
  <si>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</si>
  <si>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</si>
  <si>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</si>
  <si>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</si>
  <si>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</si>
  <si>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</si>
  <si>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</si>
  <si>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</si>
  <si>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</si>
  <si>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</si>
  <si>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</si>
  <si>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</si>
  <si>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</si>
  <si>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</si>
  <si>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</si>
  <si>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</si>
  <si>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</si>
  <si>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</si>
  <si>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</si>
  <si>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</si>
  <si>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</si>
  <si>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</si>
  <si>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</si>
  <si>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</si>
  <si>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</si>
  <si>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</si>
  <si>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</si>
  <si>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</si>
  <si>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</si>
  <si>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</si>
  <si>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</si>
  <si>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</si>
  <si>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</si>
  <si>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</si>
  <si>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</si>
  <si>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</si>
  <si>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</si>
  <si>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</si>
  <si>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</si>
  <si>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</si>
  <si>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</si>
  <si>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</si>
  <si>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</si>
  <si>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</si>
  <si>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</si>
  <si>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</si>
  <si>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</si>
  <si>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</si>
  <si>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</si>
  <si>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</si>
  <si>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</si>
  <si>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</si>
  <si>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</si>
  <si>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</si>
  <si>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</si>
  <si>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</si>
  <si>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</si>
  <si>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</si>
  <si>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</si>
  <si>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</si>
  <si>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</si>
  <si>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</si>
  <si>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</si>
  <si>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</si>
  <si>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</si>
  <si>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</si>
  <si>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</si>
  <si>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</si>
  <si>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</si>
  <si>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</si>
  <si>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</si>
  <si>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</si>
  <si>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</si>
  <si>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</si>
  <si>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</si>
  <si>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</si>
  <si>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</si>
  <si>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</si>
  <si>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</si>
  <si>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</si>
  <si>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</si>
  <si>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</si>
  <si>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</si>
  <si>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</si>
  <si>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</si>
  <si>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</si>
  <si>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</si>
  <si>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</si>
  <si>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</si>
  <si>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</si>
  <si>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</si>
  <si>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</si>
  <si>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</si>
  <si>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</si>
  <si>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</si>
  <si>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</si>
  <si>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</si>
  <si>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</si>
  <si>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</si>
  <si>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</si>
  <si>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</si>
  <si>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</si>
  <si>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</si>
  <si>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</si>
  <si>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</si>
  <si>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</si>
  <si>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</si>
  <si>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</si>
  <si>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</si>
  <si>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</si>
  <si>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</si>
  <si>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</si>
  <si>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</si>
  <si>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</si>
  <si>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</si>
  <si>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</si>
  <si>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</si>
  <si>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</si>
  <si>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</si>
  <si>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</si>
  <si>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</si>
  <si>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</si>
  <si>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</si>
  <si>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</si>
  <si>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</si>
  <si>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</si>
  <si>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</si>
  <si>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</si>
  <si>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</si>
  <si>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</si>
  <si>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</si>
  <si>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</si>
  <si>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</si>
  <si>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</si>
  <si>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</si>
  <si>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</si>
  <si>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</si>
  <si>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</si>
  <si>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</si>
  <si>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</si>
  <si>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</si>
  <si>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</si>
  <si>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</si>
  <si>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</si>
  <si>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</si>
  <si>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</si>
  <si>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</si>
  <si>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</si>
  <si>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</si>
  <si>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</si>
  <si>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</si>
  <si>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</si>
  <si>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</si>
  <si>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</si>
  <si>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</si>
  <si>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</si>
  <si>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</si>
  <si>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</si>
  <si>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</si>
  <si>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</si>
  <si>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</si>
  <si>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</si>
  <si>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</si>
  <si>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</si>
  <si>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</si>
  <si>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</si>
  <si>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</si>
  <si>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</si>
  <si>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</si>
  <si>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</si>
  <si>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</si>
  <si>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</si>
  <si>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</si>
  <si>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</si>
  <si>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</si>
  <si>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</si>
  <si>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</si>
  <si>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</si>
  <si>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</si>
  <si>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</si>
  <si>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</si>
  <si>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</si>
  <si>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</si>
  <si>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</si>
  <si>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</si>
  <si>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</si>
  <si>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</si>
  <si>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</si>
  <si>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</si>
  <si>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</si>
  <si>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</si>
  <si>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</si>
  <si>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</si>
  <si>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</si>
  <si>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</si>
  <si>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</si>
  <si>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</si>
  <si>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</si>
  <si>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</si>
  <si>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</si>
  <si>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</si>
  <si>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</si>
  <si>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</si>
  <si>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</si>
  <si>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</si>
  <si>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</si>
  <si>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</si>
  <si>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</si>
  <si>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</si>
  <si>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</si>
  <si>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</si>
  <si>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</si>
  <si>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</si>
  <si>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</si>
  <si>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</si>
  <si>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</si>
  <si>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</si>
  <si>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</si>
  <si>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</si>
  <si>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</si>
  <si>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</si>
  <si>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</si>
  <si>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</si>
  <si>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</si>
  <si>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</si>
  <si>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</si>
  <si>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</si>
  <si>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</si>
  <si>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</si>
  <si>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</si>
  <si>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</si>
  <si>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</si>
  <si>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</si>
  <si>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</si>
  <si>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</si>
  <si>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</si>
  <si>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</si>
  <si>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</si>
  <si>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</si>
  <si>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</si>
  <si>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</si>
  <si>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</si>
  <si>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</si>
  <si>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</si>
  <si>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</si>
  <si>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</si>
  <si>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</si>
  <si>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</si>
  <si>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</si>
  <si>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</si>
  <si>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</si>
  <si>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</si>
  <si>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</si>
  <si>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</si>
  <si>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</si>
  <si>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</si>
  <si>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</si>
  <si>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</si>
  <si>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</si>
  <si>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</si>
  <si>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</si>
  <si>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</si>
  <si>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</si>
  <si>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</si>
  <si>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</si>
  <si>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</si>
  <si>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</si>
  <si>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</si>
  <si>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</si>
  <si>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</si>
  <si>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</si>
  <si>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</si>
  <si>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</si>
  <si>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</si>
  <si>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</si>
  <si>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</si>
  <si>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</si>
  <si>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</si>
  <si>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</si>
  <si>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</si>
  <si>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</si>
  <si>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</si>
  <si>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</si>
  <si>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</si>
  <si>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</si>
  <si>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</si>
  <si>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</si>
  <si>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</si>
  <si>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</si>
  <si>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</si>
  <si>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</si>
  <si>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</si>
  <si>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</si>
  <si>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</si>
  <si>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</si>
  <si>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</si>
  <si>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</si>
  <si>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</si>
  <si>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</si>
  <si>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</si>
  <si>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</si>
  <si>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</si>
  <si>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</si>
  <si>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</si>
  <si>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</si>
  <si>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</si>
  <si>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</si>
  <si>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</si>
  <si>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</si>
  <si>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</si>
  <si>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</si>
  <si>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</si>
  <si>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</si>
  <si>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</si>
  <si>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</si>
  <si>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</si>
  <si>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</si>
  <si>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</si>
  <si>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</si>
  <si>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</si>
  <si>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</si>
  <si>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</si>
  <si>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</si>
  <si>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</si>
  <si>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</si>
  <si>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</si>
  <si>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</si>
  <si>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</si>
  <si>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</si>
  <si>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</si>
  <si>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</si>
  <si>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</si>
  <si>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</si>
  <si>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</si>
  <si>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</si>
  <si>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</si>
  <si>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</si>
  <si>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</si>
  <si>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</si>
  <si>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</si>
  <si>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</si>
  <si>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</si>
  <si>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</si>
  <si>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</si>
  <si>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</si>
  <si>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</si>
  <si>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</si>
  <si>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</si>
  <si>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</si>
  <si>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</si>
  <si>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</si>
  <si>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</si>
  <si>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</si>
  <si>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</si>
  <si>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</si>
  <si>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</si>
  <si>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</si>
  <si>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</si>
  <si>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</si>
  <si>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</si>
  <si>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</si>
  <si>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</si>
  <si>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</si>
  <si>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</si>
  <si>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</si>
  <si>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</si>
  <si>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</si>
  <si>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</si>
  <si>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</si>
  <si>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</si>
  <si>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</si>
  <si>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</si>
  <si>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</si>
  <si>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</si>
  <si>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</si>
  <si>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</si>
  <si>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</si>
  <si>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</si>
  <si>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</si>
  <si>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</si>
  <si>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</si>
  <si>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</si>
  <si>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</si>
  <si>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</si>
  <si>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</si>
  <si>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</si>
  <si>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</si>
  <si>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</si>
  <si>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</si>
  <si>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</si>
  <si>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</si>
  <si>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</si>
  <si>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</si>
  <si>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</si>
  <si>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</si>
  <si>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</si>
  <si>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</si>
  <si>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</si>
  <si>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</si>
  <si>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</si>
  <si>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</si>
  <si>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</si>
  <si>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</si>
  <si>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</si>
  <si>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</si>
  <si>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</si>
  <si>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</si>
  <si>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</si>
  <si>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</si>
  <si>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</si>
  <si>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</si>
  <si>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</si>
  <si>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</si>
  <si>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</si>
  <si>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</si>
  <si>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</si>
  <si>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</si>
  <si>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</si>
  <si>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</si>
  <si>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</si>
  <si>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</si>
  <si>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</si>
  <si>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</si>
  <si>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</si>
  <si>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</si>
  <si>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</si>
  <si>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</si>
  <si>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</si>
  <si>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</si>
  <si>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</si>
  <si>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</si>
  <si>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</si>
  <si>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</si>
  <si>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</si>
  <si>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</si>
  <si>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</si>
  <si>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</si>
  <si>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</si>
  <si>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</si>
  <si>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</si>
  <si>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</si>
  <si>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</si>
  <si>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</si>
  <si>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</si>
  <si>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</si>
  <si>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</si>
  <si>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</si>
  <si>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</si>
  <si>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</si>
  <si>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</si>
  <si>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</si>
  <si>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</si>
  <si>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</si>
  <si>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</si>
  <si>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</si>
  <si>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</si>
  <si>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</si>
  <si>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</si>
  <si>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</si>
  <si>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</si>
  <si>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</si>
  <si>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</si>
  <si>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</si>
  <si>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</si>
  <si>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</si>
  <si>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</si>
  <si>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</si>
  <si>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</si>
  <si>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</si>
  <si>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</si>
  <si>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</si>
  <si>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</si>
  <si>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</si>
  <si>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</si>
  <si>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</si>
  <si>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</si>
  <si>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</si>
  <si>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</si>
  <si>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</si>
  <si>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</si>
  <si>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</si>
  <si>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</si>
  <si>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</si>
  <si>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</si>
  <si>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</si>
  <si>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</si>
  <si>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</si>
  <si>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</si>
  <si>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</si>
  <si>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</si>
  <si>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</si>
  <si>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</si>
  <si>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</si>
  <si>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</si>
  <si>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</si>
  <si>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</si>
  <si>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</si>
  <si>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</si>
  <si>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</si>
  <si>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</si>
  <si>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</si>
  <si>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</si>
  <si>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</si>
  <si>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</si>
  <si>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</si>
  <si>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</si>
  <si>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</si>
  <si>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</si>
  <si>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</si>
  <si>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</si>
  <si>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</si>
  <si>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</si>
  <si>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</si>
  <si>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</si>
  <si>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</si>
  <si>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</si>
  <si>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</si>
  <si>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</si>
  <si>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</si>
  <si>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</si>
  <si>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</si>
  <si>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</si>
  <si>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</si>
  <si>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</si>
  <si>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</si>
  <si>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</si>
  <si>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</si>
  <si>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</si>
  <si>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</si>
  <si>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</si>
  <si>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</si>
  <si>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</si>
  <si>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</si>
  <si>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</si>
  <si>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</si>
  <si>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</si>
  <si>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</si>
  <si>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</si>
  <si>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</si>
  <si>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</si>
  <si>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</si>
  <si>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</si>
  <si>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</si>
  <si>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</si>
  <si>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</si>
  <si>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</si>
  <si>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</si>
  <si>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</si>
  <si>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</si>
  <si>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</si>
  <si>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</si>
  <si>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</si>
  <si>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</si>
  <si>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</si>
  <si>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</si>
  <si>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</si>
  <si>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</si>
  <si>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</si>
  <si>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</si>
  <si>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</si>
  <si>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</si>
  <si>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</si>
  <si>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</si>
  <si>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</si>
  <si>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</si>
  <si>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</si>
  <si>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</si>
  <si>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</si>
  <si>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</si>
  <si>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</si>
  <si>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</si>
  <si>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</si>
  <si>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</si>
  <si>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</si>
  <si>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</si>
  <si>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</si>
  <si>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</si>
  <si>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</si>
  <si>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</si>
  <si>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</si>
  <si>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</si>
  <si>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</si>
  <si>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</si>
  <si>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</si>
  <si>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</si>
  <si>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</si>
  <si>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</si>
  <si>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</si>
  <si>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</si>
  <si>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</si>
  <si>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</si>
  <si>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</si>
  <si>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</si>
  <si>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</si>
  <si>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</si>
  <si>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</si>
  <si>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</si>
  <si>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</si>
  <si>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</si>
  <si>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</si>
  <si>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</si>
  <si>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</si>
  <si>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</si>
  <si>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</si>
  <si>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</si>
  <si>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</si>
  <si>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</si>
  <si>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</si>
  <si>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</si>
  <si>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</si>
  <si>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</si>
  <si>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</si>
  <si>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</si>
  <si>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</si>
  <si>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</si>
  <si>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</si>
  <si>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</si>
  <si>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</si>
  <si>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</si>
  <si>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</si>
  <si>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</si>
  <si>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</si>
  <si>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</si>
  <si>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</si>
  <si>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</si>
  <si>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</si>
  <si>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</si>
  <si>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</si>
  <si>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</si>
  <si>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</si>
  <si>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</si>
  <si>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</si>
  <si>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</si>
  <si>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</si>
  <si>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</si>
  <si>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</si>
  <si>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</si>
  <si>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</si>
  <si>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</si>
  <si>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</si>
  <si>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</si>
  <si>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</si>
  <si>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</si>
  <si>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</si>
  <si>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</si>
  <si>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</si>
  <si>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</si>
  <si>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</si>
  <si>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</si>
  <si>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</si>
  <si>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</si>
  <si>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</si>
  <si>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</si>
  <si>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</si>
  <si>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</si>
  <si>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</si>
  <si>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</si>
  <si>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</si>
  <si>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</si>
  <si>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</si>
  <si>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</si>
  <si>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</si>
  <si>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</si>
  <si>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</si>
  <si>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</si>
  <si>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</si>
  <si>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</si>
  <si>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</si>
  <si>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</si>
  <si>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</si>
  <si>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</si>
  <si>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</si>
  <si>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</si>
  <si>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</si>
  <si>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</si>
  <si>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</si>
  <si>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</si>
  <si>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</si>
  <si>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</si>
  <si>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</si>
  <si>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</si>
  <si>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</si>
  <si>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</si>
  <si>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</si>
  <si>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</si>
  <si>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</si>
  <si>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</si>
  <si>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</si>
  <si>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</si>
  <si>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</si>
  <si>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</si>
  <si>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</si>
  <si>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</si>
  <si>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</si>
  <si>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</si>
  <si>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</si>
  <si>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</si>
  <si>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</si>
  <si>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</si>
  <si>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</si>
  <si>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</si>
  <si>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</si>
  <si>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</si>
  <si>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</si>
  <si>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</si>
  <si>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</si>
  <si>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</si>
  <si>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</si>
  <si>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</si>
  <si>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</si>
  <si>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</si>
  <si>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</si>
  <si>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</si>
  <si>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</si>
  <si>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</si>
  <si>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</si>
  <si>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</si>
  <si>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</si>
  <si>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</si>
  <si>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</si>
  <si>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</si>
  <si>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</si>
  <si>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</si>
  <si>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</si>
  <si>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</si>
  <si>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</si>
  <si>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</si>
  <si>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</si>
  <si>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</si>
  <si>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</si>
  <si>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</si>
  <si>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</si>
  <si>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</si>
  <si>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</si>
  <si>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</si>
  <si>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</si>
  <si>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</si>
  <si>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</si>
  <si>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</si>
  <si>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</si>
  <si>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</si>
  <si>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</si>
  <si>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</si>
  <si>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</si>
  <si>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</si>
  <si>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</si>
  <si>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</si>
  <si>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</si>
  <si>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</si>
  <si>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</si>
  <si>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</si>
  <si>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</si>
  <si>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</si>
  <si>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</si>
  <si>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</si>
  <si>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</si>
  <si>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</si>
  <si>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</si>
  <si>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</si>
  <si>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</si>
  <si>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</si>
  <si>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</si>
  <si>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</si>
  <si>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</si>
  <si>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</si>
  <si>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</si>
  <si>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</si>
  <si>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</si>
  <si>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</si>
  <si>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</si>
  <si>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</si>
  <si>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</si>
  <si>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</si>
  <si>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</si>
  <si>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</si>
  <si>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</si>
  <si>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</si>
  <si>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</si>
  <si>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</si>
  <si>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</si>
  <si>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</si>
  <si>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</si>
  <si>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</si>
  <si>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</si>
  <si>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</si>
  <si>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</si>
  <si>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</si>
  <si>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</si>
  <si>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</si>
  <si>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</si>
  <si>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</si>
  <si>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</si>
  <si>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</si>
  <si>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</si>
  <si>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</si>
  <si>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</si>
  <si>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</si>
  <si>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</si>
  <si>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</si>
  <si>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</si>
  <si>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</si>
  <si>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</si>
  <si>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</si>
  <si>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</si>
  <si>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</si>
  <si>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</si>
  <si>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</si>
  <si>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</si>
  <si>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</si>
  <si>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</si>
  <si>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</si>
  <si>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</si>
  <si>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</si>
  <si>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</si>
  <si>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</si>
  <si>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</si>
  <si>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</si>
  <si>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</si>
  <si>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</si>
  <si>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</si>
  <si>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</si>
  <si>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</si>
  <si>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</si>
  <si>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</si>
  <si>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</si>
  <si>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</si>
  <si>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</si>
  <si>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</si>
  <si>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</si>
  <si>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</si>
  <si>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</si>
  <si>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</si>
  <si>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</si>
  <si>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</si>
  <si>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</si>
  <si>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</si>
  <si>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</si>
  <si>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</si>
  <si>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</si>
  <si>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</si>
  <si>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</si>
  <si>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</si>
  <si>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</si>
  <si>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</si>
  <si>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</si>
  <si>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</si>
  <si>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</si>
  <si>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</si>
  <si>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</si>
  <si>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</si>
  <si>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</si>
  <si>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</si>
  <si>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</si>
  <si>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</si>
  <si>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</si>
  <si>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</si>
  <si>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</si>
  <si>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</si>
  <si>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</si>
  <si>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</si>
  <si>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</si>
  <si>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</si>
  <si>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</si>
  <si>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</si>
  <si>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</si>
  <si>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</si>
  <si>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</si>
  <si>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</si>
  <si>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</si>
  <si>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</si>
  <si>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</si>
  <si>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</si>
  <si>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</si>
  <si>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</si>
  <si>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</si>
  <si>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</si>
  <si>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</si>
  <si>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</si>
  <si>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</si>
  <si>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</si>
  <si>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</si>
  <si>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</si>
  <si>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</si>
  <si>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</si>
  <si>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</si>
  <si>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</si>
  <si>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</si>
  <si>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</si>
  <si>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</si>
  <si>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</si>
  <si>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</si>
  <si>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</si>
  <si>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</si>
  <si>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</si>
  <si>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</si>
  <si>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</si>
  <si>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</si>
  <si>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</si>
  <si>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</si>
  <si>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</si>
  <si>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</si>
  <si>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</si>
  <si>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</si>
  <si>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</si>
  <si>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</si>
  <si>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</si>
  <si>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</si>
  <si>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</si>
  <si>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</si>
  <si>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</si>
  <si>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</si>
  <si>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</si>
  <si>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</si>
  <si>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</si>
  <si>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</si>
  <si>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</si>
  <si>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</si>
  <si>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</si>
  <si>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</si>
  <si>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</si>
  <si>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</si>
  <si>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</si>
  <si>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</si>
  <si>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</si>
  <si>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</si>
  <si>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</si>
  <si>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</si>
  <si>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</si>
  <si>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</si>
  <si>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</si>
  <si>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</si>
  <si>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</si>
  <si>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</si>
  <si>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</si>
  <si>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</si>
  <si>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</si>
  <si>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</si>
  <si>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</si>
  <si>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</si>
  <si>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</si>
  <si>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</si>
  <si>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</si>
  <si>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</si>
  <si>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</si>
  <si>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</si>
  <si>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</si>
  <si>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</si>
  <si>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</si>
  <si>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</si>
  <si>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</si>
  <si>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</si>
  <si>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</si>
  <si>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</si>
  <si>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</si>
  <si>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</si>
  <si>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</si>
  <si>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</si>
  <si>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</si>
  <si>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</si>
  <si>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</si>
  <si>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</si>
  <si>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</si>
  <si>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</si>
  <si>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</si>
  <si>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</si>
  <si>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</si>
  <si>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</si>
  <si>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</si>
  <si>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</si>
  <si>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</si>
  <si>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</si>
  <si>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</si>
  <si>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</si>
  <si>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</si>
  <si>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</si>
  <si>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</si>
  <si>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</si>
  <si>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</si>
  <si>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</si>
  <si>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</si>
  <si>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</si>
  <si>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</si>
  <si>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</si>
  <si>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</si>
  <si>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</si>
  <si>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</si>
  <si>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</si>
  <si>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</si>
  <si>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</si>
  <si>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</si>
  <si>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</si>
  <si>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</si>
  <si>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</si>
  <si>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</si>
  <si>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</si>
  <si>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</si>
  <si>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</si>
  <si>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</si>
  <si>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</si>
  <si>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</si>
  <si>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</si>
  <si>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</si>
  <si>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</si>
  <si>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</si>
  <si>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</si>
  <si>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</si>
  <si>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</si>
  <si>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</si>
  <si>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</si>
  <si>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</si>
  <si>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</si>
  <si>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</si>
  <si>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</si>
  <si>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</si>
  <si>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</si>
  <si>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</si>
  <si>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</si>
  <si>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</si>
  <si>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</si>
  <si>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</si>
  <si>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</si>
  <si>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</si>
  <si>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</si>
  <si>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</si>
  <si>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</si>
  <si>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</si>
  <si>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</si>
  <si>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</si>
  <si>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</si>
  <si>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</si>
  <si>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</si>
  <si>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</si>
  <si>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</si>
  <si>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</si>
  <si>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</si>
  <si>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</si>
  <si>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</si>
  <si>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</si>
  <si>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</si>
  <si>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</si>
  <si>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</si>
  <si>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</si>
  <si>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</si>
  <si>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</si>
  <si>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</si>
  <si>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</si>
  <si>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</si>
  <si>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</si>
  <si>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</si>
  <si>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</si>
  <si>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</si>
  <si>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</si>
  <si>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</si>
  <si>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</si>
  <si>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</si>
  <si>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</si>
  <si>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</si>
  <si>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</si>
  <si>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</si>
  <si>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</si>
  <si>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</si>
  <si>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</si>
  <si>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</si>
  <si>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</si>
  <si>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</si>
  <si>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</si>
  <si>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</si>
  <si>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</si>
  <si>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</si>
  <si>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</si>
  <si>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</si>
  <si>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</si>
  <si>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</si>
  <si>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</si>
  <si>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</si>
  <si>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</si>
  <si>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</si>
  <si>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</si>
  <si>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</si>
  <si>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</si>
  <si>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</si>
  <si>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</si>
  <si>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</si>
  <si>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</si>
  <si>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</si>
  <si>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</si>
  <si>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</si>
  <si>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</si>
  <si>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</si>
  <si>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</si>
  <si>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</si>
  <si>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</si>
  <si>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</si>
  <si>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</si>
  <si>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</si>
  <si>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</si>
  <si>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</si>
  <si>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</si>
  <si>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</si>
  <si>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</si>
  <si>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</si>
  <si>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</si>
  <si>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</si>
  <si>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</si>
  <si>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</si>
  <si>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</si>
  <si>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</si>
  <si>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</si>
  <si>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</si>
  <si>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</si>
  <si>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</si>
  <si>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</si>
  <si>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</si>
  <si>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</si>
  <si>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</si>
  <si>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</si>
  <si>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</si>
  <si>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</si>
  <si>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</si>
  <si>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</si>
  <si>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</si>
  <si>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</si>
  <si>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</si>
  <si>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</si>
  <si>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</si>
  <si>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</si>
  <si>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</si>
  <si>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</si>
  <si>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</si>
  <si>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</si>
  <si>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</si>
  <si>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</si>
  <si>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</si>
  <si>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</si>
  <si>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</si>
  <si>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</si>
  <si>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</si>
  <si>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</si>
  <si>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</si>
  <si>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</si>
  <si>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</si>
  <si>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</si>
  <si>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</si>
  <si>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</si>
  <si>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</si>
  <si>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</si>
  <si>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</si>
  <si>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</si>
  <si>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</si>
  <si>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</si>
  <si>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</si>
  <si>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</si>
  <si>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</si>
  <si>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</si>
  <si>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</si>
  <si>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</si>
  <si>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</si>
  <si>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</si>
  <si>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</si>
  <si>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</si>
  <si>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</si>
  <si>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</si>
  <si>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</si>
  <si>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</si>
  <si>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</si>
  <si>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</si>
  <si>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</si>
  <si>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</si>
  <si>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</si>
  <si>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</si>
  <si>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</si>
  <si>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</si>
  <si>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</si>
  <si>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</si>
  <si>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</si>
  <si>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</si>
  <si>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</si>
  <si>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</si>
  <si>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</si>
  <si>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</si>
  <si>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</si>
  <si>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</si>
  <si>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</si>
  <si>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</si>
  <si>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</si>
  <si>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</si>
  <si>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</si>
  <si>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</si>
  <si>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</si>
  <si>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</si>
  <si>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</si>
  <si>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</si>
  <si>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</si>
  <si>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</si>
  <si>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</si>
  <si>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</si>
  <si>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</si>
  <si>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</si>
  <si>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</si>
  <si>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</si>
  <si>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</si>
  <si>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</si>
  <si>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</si>
  <si>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</si>
  <si>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</si>
  <si>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</si>
  <si>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</si>
  <si>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</si>
  <si>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</si>
  <si>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</si>
  <si>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</si>
  <si>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</si>
  <si>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</si>
  <si>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</si>
  <si>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</si>
  <si>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</si>
  <si>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</si>
  <si>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</si>
  <si>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</si>
  <si>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</si>
  <si>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</si>
  <si>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</si>
  <si>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</si>
  <si>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</si>
  <si>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</si>
  <si>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</si>
  <si>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</si>
  <si>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</si>
  <si>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</si>
  <si>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</si>
  <si>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</si>
  <si>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</si>
  <si>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</si>
  <si>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</si>
  <si>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</si>
  <si>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</si>
  <si>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</si>
  <si>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</si>
  <si>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</si>
  <si>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</si>
  <si>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</si>
  <si>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</si>
  <si>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</si>
  <si>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</si>
  <si>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</si>
  <si>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</si>
  <si>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</si>
  <si>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</si>
  <si>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</si>
  <si>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</si>
  <si>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</si>
  <si>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</si>
  <si>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</si>
  <si>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</si>
  <si>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</si>
  <si>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</si>
  <si>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</si>
  <si>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</si>
  <si>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</si>
  <si>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</si>
  <si>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</si>
  <si>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</si>
  <si>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</si>
  <si>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</si>
  <si>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</si>
  <si>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</si>
  <si>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</si>
  <si>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</si>
  <si>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</si>
  <si>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</si>
  <si>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</si>
  <si>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</si>
  <si>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</si>
  <si>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</si>
  <si>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</si>
  <si>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</si>
  <si>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</si>
  <si>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</si>
  <si>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</si>
  <si>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</si>
  <si>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</si>
  <si>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</si>
  <si>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</si>
  <si>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</si>
  <si>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</si>
  <si>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</si>
  <si>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</si>
  <si>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</si>
  <si>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</si>
  <si>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</si>
  <si>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</si>
  <si>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</si>
  <si>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</si>
  <si>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</si>
  <si>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</si>
  <si>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</si>
  <si>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</si>
  <si>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</si>
  <si>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</si>
  <si>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</si>
  <si>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</si>
  <si>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</si>
  <si>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</si>
  <si>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</si>
  <si>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</si>
  <si>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</si>
  <si>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</si>
  <si>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</si>
  <si>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</si>
  <si>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</si>
  <si>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</si>
  <si>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</si>
  <si>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</si>
  <si>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</si>
  <si>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</si>
  <si>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</si>
  <si>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</si>
  <si>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</si>
  <si>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</si>
  <si>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</si>
  <si>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</si>
  <si>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</si>
  <si>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</si>
  <si>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</si>
  <si>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</si>
  <si>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</si>
  <si>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</si>
  <si>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</si>
  <si>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</si>
  <si>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</si>
  <si>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</si>
  <si>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</si>
  <si>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</si>
  <si>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</si>
  <si>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</si>
  <si>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</si>
  <si>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</si>
  <si>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</si>
  <si>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</si>
  <si>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</si>
  <si>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</si>
  <si>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</si>
  <si>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</si>
  <si>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</si>
  <si>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</si>
  <si>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</si>
  <si>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</si>
  <si>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</si>
  <si>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</si>
  <si>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</si>
  <si>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</si>
  <si>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</si>
  <si>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</si>
  <si>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</si>
  <si>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</si>
  <si>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</si>
  <si>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</si>
  <si>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</si>
  <si>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</si>
  <si>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</si>
  <si>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</si>
  <si>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</si>
  <si>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</si>
  <si>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</si>
  <si>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</si>
  <si>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</si>
  <si>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</si>
  <si>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</si>
  <si>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</si>
  <si>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</si>
  <si>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</si>
  <si>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</si>
  <si>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</si>
  <si>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</si>
  <si>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</si>
  <si>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</si>
  <si>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</si>
  <si>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</si>
  <si>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</si>
  <si>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</si>
  <si>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</si>
  <si>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</si>
  <si>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</si>
  <si>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</si>
  <si>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</si>
  <si>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</si>
  <si>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</si>
  <si>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</si>
  <si>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</si>
  <si>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</si>
  <si>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</si>
  <si>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</si>
  <si>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</si>
  <si>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</si>
  <si>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</si>
  <si>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</si>
  <si>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</si>
  <si>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</si>
  <si>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</si>
  <si>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</si>
  <si>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</si>
  <si>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</si>
  <si>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</si>
  <si>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</si>
  <si>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</si>
  <si>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</si>
  <si>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</si>
  <si>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</si>
  <si>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</si>
  <si>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</si>
  <si>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</si>
  <si>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</si>
  <si>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</si>
  <si>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</si>
  <si>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</si>
  <si>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</si>
  <si>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</si>
  <si>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</si>
  <si>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</si>
  <si>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</si>
  <si>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</si>
  <si>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</si>
  <si>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</si>
  <si>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</si>
  <si>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</si>
  <si>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</si>
  <si>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</si>
  <si>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</si>
  <si>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</si>
  <si>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</si>
  <si>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</si>
  <si>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</si>
  <si>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</si>
  <si>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</si>
  <si>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</si>
  <si>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</si>
  <si>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</si>
  <si>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</si>
  <si>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</si>
  <si>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</si>
  <si>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</si>
  <si>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</si>
  <si>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</si>
  <si>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</si>
  <si>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</si>
  <si>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</si>
  <si>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</si>
  <si>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</si>
  <si>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</si>
  <si>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</si>
  <si>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</si>
  <si>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</si>
  <si>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</si>
  <si>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</si>
  <si>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</si>
  <si>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</si>
  <si>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</si>
  <si>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</si>
  <si>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</si>
  <si>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</si>
  <si>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</si>
  <si>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</si>
  <si>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</si>
  <si>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</si>
  <si>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</si>
  <si>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</si>
  <si>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</si>
  <si>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</si>
  <si>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</si>
  <si>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</si>
  <si>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</si>
  <si>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</si>
  <si>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</si>
  <si>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</si>
  <si>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</si>
  <si>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</si>
  <si>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</si>
  <si>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</si>
  <si>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</si>
  <si>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</si>
  <si>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</si>
  <si>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</si>
  <si>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</si>
  <si>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</si>
  <si>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</si>
  <si>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</si>
  <si>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</si>
  <si>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</si>
  <si>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</si>
  <si>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</si>
  <si>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</si>
  <si>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</si>
  <si>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</si>
  <si>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</si>
  <si>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</si>
  <si>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</si>
  <si>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</si>
  <si>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</si>
  <si>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</si>
  <si>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</si>
  <si>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</si>
  <si>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</si>
  <si>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</si>
  <si>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</si>
  <si>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</si>
  <si>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</si>
  <si>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</si>
  <si>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</si>
  <si>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</si>
  <si>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</si>
  <si>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</si>
  <si>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</si>
  <si>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</si>
  <si>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</si>
  <si>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</si>
  <si>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</si>
  <si>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</si>
  <si>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</si>
  <si>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</si>
  <si>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</si>
  <si>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</si>
  <si>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</si>
  <si>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</si>
  <si>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</si>
  <si>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</si>
  <si>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</si>
  <si>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</si>
  <si>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</si>
  <si>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</si>
  <si>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</si>
  <si>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</si>
  <si>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</si>
  <si>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</si>
  <si>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</si>
  <si>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</si>
  <si>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</si>
  <si>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</si>
  <si>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</si>
  <si>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</si>
  <si>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</si>
  <si>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</si>
  <si>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</si>
  <si>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</si>
  <si>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</si>
  <si>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</si>
  <si>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</si>
  <si>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</si>
  <si>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</si>
  <si>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</si>
  <si>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</si>
  <si>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</si>
  <si>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</si>
  <si>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</si>
  <si>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</si>
  <si>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</si>
  <si>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</si>
  <si>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</si>
  <si>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</si>
  <si>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</si>
  <si>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</si>
  <si>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</si>
  <si>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</si>
  <si>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</si>
  <si>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</si>
  <si>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</si>
  <si>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</si>
  <si>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</si>
  <si>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</si>
  <si>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</si>
  <si>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</si>
  <si>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</si>
  <si>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</si>
  <si>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</si>
  <si>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</si>
  <si>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</si>
  <si>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</si>
  <si>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</si>
  <si>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</si>
  <si>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</si>
  <si>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</si>
  <si>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</si>
  <si>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</si>
  <si>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</si>
  <si>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</si>
  <si>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</si>
  <si>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</si>
  <si>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</si>
  <si>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</si>
  <si>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</si>
  <si>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</si>
  <si>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</si>
  <si>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</si>
  <si>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</si>
  <si>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</si>
  <si>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</si>
  <si>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</si>
  <si>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</si>
  <si>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</si>
  <si>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</si>
  <si>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</si>
  <si>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</si>
  <si>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</si>
  <si>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</si>
  <si>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</si>
  <si>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</si>
  <si>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</si>
  <si>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</si>
  <si>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</si>
  <si>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</si>
  <si>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</si>
  <si>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</si>
  <si>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</si>
  <si>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</si>
  <si>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</si>
  <si>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</si>
  <si>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</si>
  <si>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</si>
  <si>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</si>
  <si>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</si>
  <si>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</si>
  <si>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</si>
  <si>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</si>
  <si>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</si>
  <si>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</si>
  <si>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</si>
  <si>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</si>
  <si>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</si>
  <si>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</si>
  <si>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</si>
  <si>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</si>
  <si>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</si>
  <si>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</si>
  <si>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</si>
  <si>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</si>
  <si>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</si>
  <si>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</si>
  <si>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</si>
  <si>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</si>
  <si>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</si>
  <si>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</si>
  <si>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</si>
  <si>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</si>
  <si>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</si>
  <si>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</si>
  <si>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</si>
  <si>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</si>
  <si>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</si>
  <si>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</si>
  <si>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</si>
  <si>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</si>
  <si>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</si>
  <si>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</si>
  <si>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</si>
  <si>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</si>
  <si>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</si>
  <si>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</si>
  <si>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</si>
  <si>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</si>
  <si>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</si>
  <si>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</si>
  <si>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</si>
  <si>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</si>
  <si>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</si>
  <si>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</si>
  <si>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</si>
  <si>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</si>
  <si>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</si>
  <si>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</si>
  <si>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</si>
  <si>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</si>
  <si>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</si>
  <si>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</si>
  <si>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</si>
  <si>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</si>
  <si>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</si>
  <si>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</si>
  <si>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</si>
  <si>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</si>
  <si>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</si>
  <si>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</si>
  <si>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</si>
  <si>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</si>
  <si>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</si>
  <si>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</si>
  <si>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</si>
  <si>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</si>
  <si>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</si>
  <si>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</si>
  <si>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</si>
  <si>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</si>
  <si>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</si>
  <si>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</si>
  <si>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</si>
  <si>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</si>
  <si>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</si>
  <si>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</si>
  <si>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</si>
  <si>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</si>
  <si>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</si>
  <si>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</si>
  <si>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</si>
  <si>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</si>
  <si>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</si>
  <si>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</si>
  <si>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</si>
  <si>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</si>
  <si>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</si>
  <si>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</si>
  <si>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</si>
  <si>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</si>
  <si>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</si>
  <si>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</si>
  <si>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</si>
  <si>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</si>
  <si>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</si>
  <si>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</si>
  <si>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</si>
  <si>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</si>
  <si>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</si>
  <si>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</si>
  <si>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</si>
  <si>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</si>
  <si>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</si>
  <si>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</si>
  <si>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</si>
  <si>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</si>
  <si>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</si>
  <si>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</si>
  <si>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</si>
  <si>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</si>
  <si>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</si>
  <si>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</si>
  <si>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</si>
  <si>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</si>
  <si>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</si>
  <si>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</si>
  <si>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</si>
  <si>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</si>
  <si>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</si>
  <si>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</si>
  <si>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</si>
  <si>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</si>
  <si>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</si>
  <si>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</si>
  <si>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</si>
  <si>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</si>
  <si>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</si>
  <si>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</si>
  <si>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</si>
  <si>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</si>
  <si>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</si>
  <si>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</si>
  <si>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</si>
  <si>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</si>
  <si>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</si>
  <si>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</si>
  <si>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</si>
  <si>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</si>
  <si>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</si>
  <si>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</si>
  <si>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</si>
  <si>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</si>
  <si>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</si>
  <si>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</si>
  <si>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</si>
  <si>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</si>
  <si>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</si>
  <si>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</si>
  <si>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</si>
  <si>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</si>
  <si>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</si>
  <si>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</si>
  <si>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</si>
  <si>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</si>
  <si>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</si>
  <si>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</si>
  <si>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</si>
  <si>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</si>
  <si>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</si>
  <si>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</si>
  <si>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</si>
  <si>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</si>
  <si>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</si>
  <si>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</si>
  <si>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</si>
  <si>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</si>
  <si>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</si>
  <si>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</si>
  <si>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</si>
  <si>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</si>
  <si>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</si>
  <si>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</si>
  <si>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</si>
  <si>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</si>
  <si>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</si>
  <si>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</si>
  <si>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</si>
  <si>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</si>
  <si>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</si>
  <si>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</si>
  <si>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</si>
  <si>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</si>
  <si>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</si>
  <si>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</si>
  <si>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</si>
  <si>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</si>
  <si>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</si>
  <si>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</si>
  <si>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</si>
  <si>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</si>
  <si>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</si>
  <si>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</si>
  <si>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</si>
  <si>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</si>
  <si>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</si>
  <si>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</si>
  <si>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</si>
  <si>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</si>
  <si>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</si>
  <si>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</si>
  <si>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</si>
  <si>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</si>
  <si>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</si>
  <si>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</si>
  <si>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</si>
  <si>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</si>
  <si>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</si>
  <si>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</si>
  <si>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</si>
  <si>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</si>
  <si>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</si>
  <si>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</si>
  <si>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</si>
  <si>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</si>
  <si>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</si>
  <si>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</si>
  <si>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</si>
  <si>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</si>
  <si>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</si>
  <si>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</si>
  <si>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</si>
  <si>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</si>
  <si>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</si>
  <si>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</si>
  <si>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</si>
  <si>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</si>
  <si>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</si>
  <si>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</si>
  <si>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</si>
  <si>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</si>
  <si>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</si>
  <si>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</si>
  <si>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</si>
  <si>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</si>
  <si>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</si>
  <si>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</si>
  <si>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</si>
  <si>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</si>
  <si>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</si>
  <si>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</si>
  <si>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</si>
  <si>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</si>
  <si>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</si>
  <si>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</si>
  <si>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</si>
  <si>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</si>
  <si>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</si>
  <si>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</si>
  <si>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</si>
  <si>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</si>
  <si>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</si>
  <si>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</si>
  <si>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</si>
  <si>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</si>
  <si>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</si>
  <si>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</si>
  <si>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</si>
  <si>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</si>
  <si>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</si>
  <si>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</si>
  <si>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</si>
  <si>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</si>
  <si>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</si>
  <si>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</si>
  <si>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</si>
  <si>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</si>
  <si>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</si>
  <si>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</si>
  <si>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</si>
  <si>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</si>
  <si>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</si>
  <si>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</si>
  <si>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</si>
  <si>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</si>
  <si>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</si>
  <si>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</si>
  <si>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</si>
  <si>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</si>
  <si>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</si>
  <si>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</si>
  <si>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</si>
  <si>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</si>
  <si>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</si>
  <si>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</si>
  <si>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</si>
  <si>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</si>
  <si>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</si>
  <si>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</si>
  <si>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</si>
  <si>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</si>
  <si>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</si>
  <si>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</si>
  <si>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</si>
  <si>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</si>
  <si>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</si>
  <si>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</si>
  <si>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</si>
  <si>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</si>
  <si>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</si>
  <si>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</si>
  <si>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</si>
  <si>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</si>
  <si>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</si>
  <si>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</si>
  <si>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</si>
  <si>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</si>
  <si>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</si>
  <si>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</si>
  <si>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</si>
  <si>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</si>
  <si>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</si>
  <si>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</si>
  <si>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</si>
  <si>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</si>
  <si>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</si>
  <si>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</si>
  <si>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</si>
  <si>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</si>
  <si>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</si>
  <si>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</si>
  <si>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</si>
  <si>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</si>
  <si>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</si>
  <si>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</si>
  <si>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</si>
  <si>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</si>
  <si>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</si>
  <si>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</si>
  <si>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</si>
  <si>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</si>
  <si>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</si>
  <si>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</si>
  <si>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</si>
  <si>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</si>
  <si>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</si>
  <si>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</si>
  <si>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</si>
  <si>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</si>
  <si>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</si>
  <si>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</si>
  <si>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</si>
  <si>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</si>
  <si>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</si>
  <si>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</si>
  <si>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</si>
  <si>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</si>
  <si>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</si>
  <si>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</si>
  <si>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</si>
  <si>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</si>
  <si>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</si>
  <si>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</si>
  <si>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</si>
  <si>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</si>
  <si>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</si>
  <si>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</si>
  <si>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</si>
  <si>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</si>
  <si>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</si>
  <si>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</si>
  <si>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</si>
  <si>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</si>
  <si>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</si>
  <si>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</si>
  <si>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</si>
  <si>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</si>
  <si>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</si>
  <si>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</si>
  <si>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</si>
  <si>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</si>
  <si>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</si>
  <si>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</si>
  <si>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</si>
  <si>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</si>
  <si>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</si>
  <si>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</si>
  <si>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</si>
  <si>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</si>
  <si>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</si>
  <si>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</si>
  <si>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</si>
  <si>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</si>
  <si>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</si>
  <si>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</si>
  <si>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</si>
  <si>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</si>
  <si>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</si>
  <si>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</si>
  <si>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</si>
  <si>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</si>
  <si>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</si>
  <si>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</si>
  <si>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</si>
  <si>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</si>
  <si>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</si>
  <si>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</si>
  <si>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</si>
  <si>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</si>
  <si>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</si>
  <si>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</si>
  <si>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</si>
  <si>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</si>
  <si>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</si>
  <si>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</si>
  <si>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</si>
  <si>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</si>
  <si>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</si>
  <si>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</si>
  <si>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</si>
  <si>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</si>
  <si>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</si>
  <si>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</si>
  <si>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</si>
  <si>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</si>
  <si>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</si>
  <si>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</si>
  <si>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</si>
  <si>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</si>
  <si>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</si>
  <si>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</si>
  <si>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</si>
  <si>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</si>
  <si>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</si>
  <si>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</si>
  <si>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</si>
  <si>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</si>
  <si>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</si>
  <si>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</si>
  <si>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</si>
  <si>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</si>
  <si>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</si>
  <si>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</si>
  <si>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</si>
  <si>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</si>
  <si>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</si>
  <si>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</si>
  <si>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</si>
  <si>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</si>
  <si>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</si>
  <si>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</si>
  <si>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</si>
  <si>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</si>
  <si>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</si>
  <si>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</si>
  <si>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</si>
  <si>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</si>
  <si>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</si>
  <si>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</si>
  <si>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</si>
  <si>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</si>
  <si>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</si>
  <si>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</si>
  <si>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</si>
  <si>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</si>
  <si>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</si>
  <si>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</si>
  <si>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</si>
  <si>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</si>
  <si>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</si>
  <si>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</si>
  <si>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</si>
  <si>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</si>
  <si>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</si>
  <si>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</si>
  <si>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</si>
  <si>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</si>
  <si>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</si>
  <si>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</si>
  <si>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</si>
  <si>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</si>
  <si>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</si>
  <si>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</si>
  <si>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</si>
  <si>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</si>
  <si>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</si>
  <si>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</si>
  <si>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</si>
  <si>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</si>
  <si>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</si>
  <si>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</si>
  <si>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</si>
  <si>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</si>
  <si>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</si>
  <si>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</si>
  <si>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</si>
  <si>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</si>
  <si>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</si>
  <si>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</si>
  <si>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</si>
  <si>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</si>
  <si>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</si>
  <si>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</si>
  <si>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</si>
  <si>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</si>
  <si>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</si>
  <si>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</si>
  <si>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</si>
  <si>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</si>
  <si>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</si>
  <si>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</si>
  <si>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</si>
  <si>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</si>
  <si>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</si>
  <si>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</si>
  <si>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</si>
  <si>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</si>
  <si>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</si>
  <si>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</si>
  <si>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</si>
  <si>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</si>
  <si>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</si>
  <si>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</si>
  <si>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</si>
  <si>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</si>
  <si>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</si>
  <si>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</si>
  <si>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</si>
  <si>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</si>
  <si>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</si>
  <si>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</si>
  <si>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</si>
  <si>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</si>
  <si>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</si>
  <si>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</si>
  <si>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</si>
  <si>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</si>
  <si>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</si>
  <si>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</si>
  <si>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</si>
  <si>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</si>
  <si>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</si>
  <si>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</si>
  <si>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</si>
  <si>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</si>
  <si>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</si>
  <si>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</si>
  <si>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</si>
  <si>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</si>
  <si>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</si>
  <si>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</si>
  <si>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</si>
  <si>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</si>
  <si>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</si>
  <si>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</si>
  <si>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</si>
  <si>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</si>
  <si>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</si>
  <si>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</si>
  <si>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</si>
  <si>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</si>
  <si>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</si>
  <si>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</si>
  <si>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</si>
  <si>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</si>
  <si>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</si>
  <si>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</si>
  <si>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</si>
  <si>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</si>
  <si>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</si>
  <si>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</si>
  <si>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</si>
  <si>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</si>
  <si>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</si>
  <si>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</si>
  <si>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</si>
  <si>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</si>
  <si>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</si>
  <si>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</si>
  <si>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</si>
  <si>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</si>
  <si>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</si>
  <si>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</si>
  <si>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</si>
  <si>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</si>
  <si>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</si>
  <si>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</si>
  <si>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</si>
  <si>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</si>
  <si>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</si>
  <si>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</si>
  <si>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</si>
  <si>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</si>
  <si>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</si>
  <si>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</si>
  <si>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</si>
  <si>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</si>
  <si>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</si>
  <si>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</si>
  <si>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</si>
  <si>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</si>
  <si>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</si>
  <si>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</si>
  <si>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</si>
  <si>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</si>
  <si>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</si>
  <si>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</si>
  <si>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</si>
  <si>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</si>
  <si>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</si>
  <si>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</si>
  <si>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</si>
  <si>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</si>
  <si>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</si>
  <si>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</si>
  <si>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</si>
  <si>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</si>
  <si>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</si>
  <si>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</si>
  <si>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</si>
  <si>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</si>
  <si>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</si>
  <si>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</si>
  <si>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</si>
  <si>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</si>
  <si>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</si>
  <si>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</si>
  <si>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</si>
  <si>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</si>
  <si>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</si>
  <si>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</si>
  <si>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</si>
  <si>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</si>
  <si>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</si>
  <si>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</si>
  <si>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</si>
  <si>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</si>
  <si>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</si>
  <si>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</si>
  <si>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</si>
  <si>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</si>
  <si>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</si>
  <si>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</si>
  <si>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</si>
  <si>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</si>
  <si>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</si>
  <si>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</si>
  <si>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</si>
  <si>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</si>
  <si>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</si>
  <si>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</si>
  <si>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</si>
  <si>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</si>
  <si>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</si>
  <si>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</si>
  <si>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</si>
  <si>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</si>
  <si>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</si>
  <si>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</si>
  <si>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</si>
  <si>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</si>
  <si>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</si>
  <si>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</si>
  <si>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</si>
  <si>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</si>
  <si>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</si>
  <si>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</si>
  <si>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</si>
  <si>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</si>
  <si>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</si>
  <si>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</si>
  <si>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</si>
  <si>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</si>
  <si>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</si>
  <si>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</si>
  <si>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</si>
  <si>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</si>
  <si>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</si>
  <si>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</si>
  <si>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</si>
  <si>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</si>
  <si>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</si>
  <si>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</si>
  <si>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</si>
  <si>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</si>
  <si>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</si>
  <si>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</si>
  <si>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</si>
  <si>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</si>
  <si>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</si>
  <si>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</si>
  <si>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</si>
  <si>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</si>
  <si>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</si>
  <si>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</si>
  <si>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</si>
  <si>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</si>
  <si>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</si>
  <si>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</si>
  <si>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</si>
  <si>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</si>
  <si>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</si>
  <si>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</si>
  <si>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</si>
  <si>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</si>
  <si>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</si>
  <si>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</si>
  <si>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</si>
  <si>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</si>
  <si>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</si>
  <si>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</si>
  <si>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</si>
  <si>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</si>
  <si>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</si>
  <si>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</si>
  <si>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</si>
  <si>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</si>
  <si>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</si>
  <si>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</si>
  <si>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</si>
  <si>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</si>
  <si>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</si>
  <si>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</si>
  <si>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</si>
  <si>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</si>
  <si>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</si>
  <si>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</si>
  <si>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</si>
  <si>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</si>
  <si>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</si>
  <si>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</si>
  <si>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</si>
  <si>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</si>
  <si>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</si>
  <si>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</si>
  <si>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</si>
  <si>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</si>
  <si>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</si>
  <si>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</si>
  <si>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</si>
  <si>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</si>
  <si>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</si>
  <si>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</si>
  <si>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</si>
  <si>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</si>
  <si>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</si>
  <si>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</si>
  <si>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</si>
  <si>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</si>
  <si>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</si>
  <si>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</si>
  <si>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</si>
  <si>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</si>
  <si>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</si>
  <si>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</si>
  <si>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</si>
  <si>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</si>
  <si>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</si>
  <si>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</si>
  <si>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</si>
  <si>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</si>
  <si>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</si>
  <si>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</si>
  <si>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</si>
  <si>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</si>
  <si>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</si>
  <si>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</si>
  <si>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</si>
  <si>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</si>
  <si>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</si>
  <si>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</si>
  <si>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</si>
  <si>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</si>
  <si>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</si>
  <si>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</si>
  <si>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</si>
  <si>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</si>
  <si>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</si>
  <si>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</si>
  <si>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</si>
  <si>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</si>
  <si>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</si>
  <si>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</si>
  <si>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</si>
  <si>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</si>
  <si>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</si>
  <si>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</si>
  <si>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</si>
  <si>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</si>
  <si>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</si>
  <si>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</si>
  <si>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</si>
  <si>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</si>
  <si>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</si>
  <si>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</si>
  <si>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</si>
  <si>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</si>
  <si>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</si>
  <si>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</si>
  <si>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</si>
  <si>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</si>
  <si>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</si>
  <si>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</si>
  <si>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</si>
  <si>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</si>
  <si>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</si>
  <si>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</si>
  <si>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</si>
  <si>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</si>
  <si>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</si>
  <si>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</si>
  <si>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</si>
  <si>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</si>
  <si>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</si>
  <si>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</si>
  <si>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</si>
  <si>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</si>
  <si>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</si>
  <si>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</si>
  <si>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</si>
  <si>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</si>
  <si>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</si>
  <si>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</si>
  <si>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</si>
  <si>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</si>
  <si>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</si>
  <si>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</si>
  <si>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</si>
  <si>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</si>
  <si>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</si>
  <si>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</si>
  <si>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</si>
  <si>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</si>
  <si>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</si>
  <si>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</si>
  <si>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</si>
  <si>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</si>
  <si>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</si>
  <si>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</si>
  <si>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</si>
  <si>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</si>
  <si>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</si>
  <si>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</si>
  <si>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</si>
  <si>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</si>
  <si>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</si>
  <si>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</si>
  <si>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</si>
  <si>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</si>
  <si>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</si>
  <si>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</si>
  <si>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</si>
  <si>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</si>
  <si>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</si>
  <si>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</si>
  <si>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</si>
  <si>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</si>
  <si>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</si>
  <si>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</si>
  <si>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</si>
  <si>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</si>
  <si>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</si>
  <si>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</si>
  <si>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</si>
  <si>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</si>
  <si>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</si>
  <si>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</si>
  <si>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</si>
  <si>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</si>
  <si>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</si>
  <si>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</si>
  <si>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</si>
  <si>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</si>
  <si>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</si>
  <si>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</si>
  <si>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</si>
  <si>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</si>
  <si>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</si>
  <si>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</si>
  <si>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</si>
  <si>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</si>
  <si>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</si>
  <si>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</si>
  <si>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</si>
  <si>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</si>
  <si>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</si>
  <si>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</si>
  <si>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</si>
  <si>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</si>
  <si>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</si>
  <si>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</si>
  <si>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</si>
  <si>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</si>
  <si>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</si>
  <si>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</si>
  <si>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</si>
  <si>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</si>
  <si>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</si>
  <si>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</si>
  <si>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</si>
  <si>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</si>
  <si>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</si>
  <si>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</si>
  <si>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</si>
  <si>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</si>
  <si>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</si>
  <si>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</si>
  <si>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</si>
  <si>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</si>
  <si>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</si>
  <si>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</si>
  <si>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</si>
  <si>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</si>
  <si>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</si>
  <si>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</si>
  <si>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</si>
  <si>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</si>
  <si>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</si>
  <si>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</si>
  <si>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</si>
  <si>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</si>
  <si>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</si>
  <si>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</si>
  <si>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</si>
  <si>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</si>
  <si>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</si>
  <si>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</si>
  <si>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</si>
  <si>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</si>
  <si>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</si>
  <si>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</si>
  <si>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</si>
  <si>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</si>
  <si>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</si>
  <si>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</si>
  <si>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</si>
  <si>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</si>
  <si>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</si>
  <si>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</si>
  <si>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</si>
  <si>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</si>
  <si>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</si>
  <si>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</si>
  <si>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</si>
  <si>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</si>
  <si>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</si>
  <si>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</si>
  <si>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</si>
  <si>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</si>
  <si>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</si>
  <si>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</si>
  <si>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</si>
  <si>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</si>
  <si>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</si>
  <si>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</si>
  <si>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</si>
  <si>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</si>
  <si>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</si>
  <si>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</si>
  <si>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</si>
  <si>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</si>
  <si>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</si>
  <si>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</si>
  <si>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</si>
  <si>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</si>
  <si>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</si>
  <si>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</si>
  <si>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</si>
  <si>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</si>
  <si>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</si>
  <si>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</si>
  <si>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</si>
  <si>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</si>
  <si>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</si>
  <si>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</si>
  <si>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</si>
  <si>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</si>
  <si>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</si>
  <si>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</si>
  <si>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</si>
  <si>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</si>
  <si>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</si>
  <si>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</si>
  <si>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</si>
  <si>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</si>
  <si>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</si>
  <si>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</si>
  <si>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</si>
  <si>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</si>
  <si>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</si>
  <si>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</si>
  <si>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</si>
  <si>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</si>
  <si>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</si>
  <si>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</si>
  <si>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</si>
  <si>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</si>
  <si>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</si>
  <si>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</si>
  <si>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</si>
  <si>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</si>
  <si>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</si>
  <si>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</si>
  <si>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</si>
  <si>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</si>
  <si>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</si>
  <si>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</si>
  <si>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</si>
  <si>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</si>
  <si>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</si>
  <si>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</si>
  <si>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</si>
  <si>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</si>
  <si>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</si>
  <si>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</si>
  <si>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</si>
  <si>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</si>
  <si>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</si>
  <si>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</si>
  <si>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</si>
  <si>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</si>
  <si>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</si>
  <si>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</si>
  <si>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</si>
  <si>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</si>
  <si>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</si>
  <si>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</si>
  <si>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</si>
  <si>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</si>
  <si>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</si>
  <si>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</si>
  <si>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</si>
  <si>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</si>
  <si>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</si>
  <si>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</si>
  <si>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</si>
  <si>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</si>
  <si>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</si>
  <si>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</si>
  <si>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</si>
  <si>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</si>
  <si>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</si>
  <si>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</si>
  <si>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</si>
  <si>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</si>
  <si>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</si>
  <si>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</si>
  <si>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</si>
  <si>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</si>
  <si>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</si>
  <si>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</si>
  <si>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</si>
  <si>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</si>
  <si>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</si>
  <si>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</si>
  <si>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</si>
  <si>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</si>
  <si>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</si>
  <si>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</si>
  <si>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</si>
  <si>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</si>
  <si>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</si>
  <si>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</si>
  <si>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</si>
  <si>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</si>
  <si>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</si>
  <si>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</si>
  <si>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</si>
  <si>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</si>
  <si>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</si>
  <si>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</si>
  <si>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</si>
  <si>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</si>
  <si>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</si>
  <si>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</si>
  <si>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</si>
  <si>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</si>
  <si>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</si>
  <si>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</si>
  <si>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</si>
  <si>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</si>
  <si>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</si>
  <si>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</si>
  <si>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</si>
  <si>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</si>
  <si>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</si>
  <si>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</si>
  <si>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</si>
  <si>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</si>
  <si>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</si>
  <si>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</si>
  <si>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</si>
  <si>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</si>
  <si>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</si>
  <si>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</si>
  <si>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</si>
  <si>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</si>
  <si>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</si>
  <si>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</si>
  <si>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</si>
  <si>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</si>
  <si>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</si>
  <si>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</si>
  <si>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</si>
  <si>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</si>
  <si>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</si>
  <si>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</si>
  <si>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</si>
  <si>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</si>
  <si>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</si>
  <si>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</si>
  <si>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</si>
  <si>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</si>
  <si>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</si>
  <si>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</si>
  <si>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</si>
  <si>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</si>
  <si>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</si>
  <si>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</si>
  <si>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</si>
  <si>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</si>
  <si>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</si>
  <si>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</si>
  <si>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</si>
  <si>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</si>
  <si>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</si>
  <si>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</si>
  <si>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</si>
  <si>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</si>
  <si>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</si>
  <si>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</si>
  <si>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</si>
  <si>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</si>
  <si>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</si>
  <si>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</si>
  <si>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</si>
  <si>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</si>
  <si>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</si>
  <si>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</si>
  <si>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</si>
  <si>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</si>
  <si>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</si>
  <si>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</si>
  <si>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</si>
  <si>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</si>
  <si>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</si>
  <si>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</si>
  <si>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</si>
  <si>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</si>
  <si>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</si>
  <si>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</si>
  <si>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</si>
  <si>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</si>
  <si>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</si>
  <si>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</si>
  <si>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</si>
  <si>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</si>
  <si>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</si>
  <si>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</si>
  <si>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</si>
  <si>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</si>
  <si>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</si>
  <si>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</si>
  <si>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</si>
  <si>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</si>
  <si>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</si>
  <si>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</si>
  <si>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</si>
  <si>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</si>
  <si>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</si>
  <si>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</si>
  <si>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</si>
  <si>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</si>
  <si>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</si>
  <si>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</si>
  <si>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</si>
  <si>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</si>
  <si>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</si>
  <si>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</si>
  <si>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</si>
  <si>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</si>
  <si>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</si>
  <si>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</si>
  <si>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</si>
  <si>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</si>
  <si>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</si>
  <si>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</si>
  <si>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</si>
  <si>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</si>
  <si>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</si>
  <si>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</si>
  <si>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</si>
  <si>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</si>
  <si>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</si>
  <si>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</si>
  <si>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</si>
  <si>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</si>
  <si>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</si>
  <si>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</si>
  <si>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</si>
  <si>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</si>
  <si>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</si>
  <si>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</si>
  <si>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</si>
  <si>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</si>
  <si>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</si>
  <si>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</si>
  <si>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</si>
  <si>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</si>
  <si>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</si>
  <si>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</si>
  <si>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</si>
  <si>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</si>
  <si>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</si>
  <si>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</si>
  <si>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</si>
  <si>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</si>
  <si>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</si>
  <si>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</si>
  <si>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</si>
  <si>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</si>
  <si>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</si>
  <si>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</si>
  <si>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</si>
  <si>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</si>
  <si>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</si>
  <si>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</si>
  <si>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</si>
  <si>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</si>
  <si>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</si>
  <si>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</si>
  <si>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</si>
  <si>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</si>
  <si>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</si>
  <si>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</si>
  <si>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</si>
  <si>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</si>
  <si>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</si>
  <si>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</si>
  <si>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</si>
  <si>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</si>
  <si>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</si>
  <si>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</si>
  <si>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</si>
  <si>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</si>
  <si>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</si>
  <si>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</si>
  <si>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</si>
  <si>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</si>
  <si>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</si>
  <si>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</si>
  <si>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</si>
  <si>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</si>
  <si>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</si>
  <si>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</si>
  <si>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</si>
  <si>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</si>
  <si>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</si>
  <si>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</si>
  <si>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</si>
  <si>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</si>
  <si>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</si>
  <si>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</si>
  <si>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</si>
  <si>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</si>
  <si>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</si>
  <si>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</si>
  <si>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</si>
  <si>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</si>
  <si>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</si>
  <si>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</si>
  <si>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</si>
  <si>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</si>
  <si>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</si>
  <si>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</si>
  <si>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</si>
  <si>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</si>
  <si>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</si>
  <si>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</si>
  <si>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</si>
  <si>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</si>
  <si>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</si>
  <si>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</si>
  <si>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</si>
  <si>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</si>
  <si>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</si>
  <si>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</si>
  <si>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</si>
  <si>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</si>
  <si>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</si>
  <si>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</si>
  <si>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</si>
  <si>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</si>
  <si>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</si>
  <si>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</si>
  <si>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</si>
  <si>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</si>
  <si>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</si>
  <si>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</si>
  <si>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</si>
  <si>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</si>
  <si>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</si>
  <si>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</si>
  <si>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</si>
  <si>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</si>
  <si>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</si>
  <si>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</si>
  <si>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</si>
  <si>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</si>
  <si>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</si>
  <si>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</si>
  <si>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</si>
  <si>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</si>
  <si>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</si>
  <si>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</si>
  <si>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</si>
  <si>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</si>
  <si>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</si>
  <si>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</si>
  <si>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</si>
  <si>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</si>
  <si>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</si>
  <si>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</si>
  <si>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</si>
  <si>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</si>
  <si>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</si>
  <si>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</si>
  <si>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</si>
  <si>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</si>
  <si>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</si>
  <si>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</si>
  <si>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</si>
  <si>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</si>
  <si>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</si>
  <si>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</si>
  <si>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</si>
  <si>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</si>
  <si>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</si>
  <si>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</si>
  <si>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</si>
  <si>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</si>
  <si>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</si>
  <si>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</si>
  <si>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</si>
  <si>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</si>
  <si>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</si>
  <si>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</si>
  <si>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</si>
  <si>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</si>
  <si>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</si>
  <si>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</si>
  <si>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</si>
  <si>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</si>
  <si>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</si>
  <si>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</si>
  <si>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</si>
  <si>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</si>
  <si>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</si>
  <si>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</si>
  <si>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</si>
  <si>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</si>
  <si>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</si>
  <si>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</si>
  <si>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</si>
  <si>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</si>
  <si>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</si>
  <si>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</si>
  <si>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</si>
  <si>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</si>
  <si>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</si>
  <si>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</si>
  <si>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</si>
  <si>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</si>
  <si>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</si>
  <si>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</si>
  <si>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</si>
  <si>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</si>
  <si>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</si>
  <si>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</si>
  <si>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</si>
  <si>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</si>
  <si>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</si>
  <si>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</si>
  <si>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</si>
  <si>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</si>
  <si>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</si>
  <si>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</si>
  <si>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</si>
  <si>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</si>
  <si>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</si>
  <si>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</si>
  <si>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</si>
  <si>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</si>
  <si>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</si>
  <si>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</si>
  <si>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</si>
  <si>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</si>
  <si>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</si>
  <si>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</si>
  <si>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</si>
  <si>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</si>
  <si>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</si>
  <si>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</si>
  <si>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</si>
  <si>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</si>
  <si>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</si>
  <si>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</si>
  <si>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</si>
  <si>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</si>
  <si>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</si>
  <si>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</si>
  <si>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</si>
  <si>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</si>
  <si>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</si>
  <si>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</si>
  <si>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</si>
  <si>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</si>
  <si>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</si>
  <si>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</si>
  <si>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</si>
  <si>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</si>
  <si>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</si>
  <si>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</si>
  <si>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</si>
  <si>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</si>
  <si>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</si>
  <si>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</si>
  <si>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</si>
  <si>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</si>
  <si>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</si>
  <si>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</si>
  <si>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</si>
  <si>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</si>
  <si>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</si>
  <si>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</si>
  <si>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</si>
  <si>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</si>
  <si>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</si>
  <si>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</si>
  <si>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</si>
  <si>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</si>
  <si>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</si>
  <si>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</si>
  <si>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</si>
  <si>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</si>
  <si>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</si>
  <si>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</si>
  <si>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</si>
  <si>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</si>
  <si>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</si>
  <si>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</si>
  <si>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</si>
  <si>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</si>
  <si>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</si>
  <si>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</si>
  <si>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</si>
  <si>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</si>
  <si>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</si>
  <si>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</si>
  <si>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</si>
  <si>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</si>
  <si>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</si>
  <si>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</si>
  <si>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</si>
  <si>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</si>
  <si>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</si>
  <si>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</si>
  <si>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</si>
  <si>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</si>
  <si>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</si>
  <si>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</si>
  <si>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</si>
  <si>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</si>
  <si>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</si>
  <si>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</si>
  <si>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</si>
  <si>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</si>
  <si>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</si>
  <si>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</si>
  <si>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</si>
  <si>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</si>
  <si>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</si>
  <si>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</si>
  <si>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</si>
  <si>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</si>
  <si>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</si>
  <si>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</si>
  <si>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</si>
  <si>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</si>
  <si>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</si>
  <si>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</si>
  <si>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</si>
  <si>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</si>
  <si>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</si>
  <si>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</si>
  <si>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</si>
  <si>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</si>
  <si>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</si>
  <si>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</si>
  <si>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</si>
  <si>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</si>
  <si>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</si>
  <si>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</si>
  <si>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</si>
  <si>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</si>
  <si>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</si>
  <si>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</si>
  <si>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</si>
  <si>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</si>
  <si>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</si>
  <si>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</si>
  <si>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</si>
  <si>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</si>
  <si>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</si>
  <si>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</si>
  <si>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</si>
  <si>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</si>
  <si>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</si>
  <si>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</si>
  <si>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</si>
  <si>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</si>
  <si>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</si>
  <si>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</si>
  <si>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</si>
  <si>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</si>
  <si>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</si>
  <si>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</si>
  <si>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</si>
  <si>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</si>
  <si>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</si>
  <si>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</si>
  <si>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</si>
  <si>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</si>
  <si>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</si>
  <si>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</si>
  <si>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</si>
  <si>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</si>
  <si>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</si>
  <si>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</si>
  <si>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</si>
  <si>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</si>
  <si>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</si>
  <si>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</si>
  <si>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</si>
  <si>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</si>
  <si>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</si>
  <si>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</si>
  <si>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</si>
  <si>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</si>
  <si>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</si>
  <si>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</si>
  <si>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</si>
  <si>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</si>
  <si>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</si>
  <si>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</si>
  <si>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</si>
  <si>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</si>
  <si>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</si>
  <si>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</si>
  <si>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</si>
  <si>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</si>
  <si>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</si>
  <si>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</si>
  <si>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</si>
  <si>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</si>
  <si>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</si>
  <si>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</si>
  <si>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</si>
  <si>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</si>
  <si>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</si>
  <si>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</si>
  <si>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</si>
  <si>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</si>
  <si>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</si>
  <si>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</si>
  <si>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</si>
  <si>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</si>
  <si>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</si>
  <si>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</si>
  <si>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</si>
  <si>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</si>
  <si>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</si>
  <si>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</si>
  <si>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</si>
  <si>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</si>
  <si>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</si>
  <si>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</si>
  <si>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</si>
  <si>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</si>
  <si>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</si>
  <si>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</si>
  <si>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</si>
  <si>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</si>
  <si>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</si>
  <si>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</si>
  <si>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</si>
  <si>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</si>
  <si>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</si>
  <si>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</si>
  <si>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</si>
  <si>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</si>
  <si>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</si>
  <si>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</si>
  <si>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</si>
  <si>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</si>
  <si>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</si>
  <si>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</si>
  <si>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</si>
  <si>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</si>
  <si>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</si>
  <si>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</si>
  <si>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</si>
  <si>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</si>
  <si>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</si>
  <si>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</si>
  <si>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</si>
  <si>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</si>
  <si>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</si>
  <si>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</si>
  <si>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</si>
  <si>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</si>
  <si>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</si>
  <si>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</si>
  <si>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</si>
  <si>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</si>
  <si>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</si>
  <si>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</si>
  <si>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</si>
  <si>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</si>
  <si>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</si>
  <si>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</si>
  <si>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</si>
  <si>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</si>
  <si>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</si>
  <si>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</si>
  <si>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</si>
  <si>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</si>
  <si>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</si>
  <si>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</si>
  <si>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</si>
  <si>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</si>
  <si>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</si>
  <si>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</si>
  <si>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</si>
  <si>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</si>
  <si>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</si>
  <si>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</si>
  <si>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</si>
  <si>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</si>
  <si>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</si>
  <si>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</si>
  <si>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</si>
  <si>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</si>
  <si>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</si>
  <si>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</si>
  <si>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</si>
  <si>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</si>
  <si>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</si>
  <si>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</si>
  <si>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</si>
  <si>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</si>
  <si>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</si>
  <si>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</si>
  <si>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</si>
  <si>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</si>
  <si>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</si>
  <si>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</si>
  <si>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</si>
  <si>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</si>
  <si>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</si>
  <si>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</si>
  <si>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</si>
  <si>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</si>
  <si>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</si>
  <si>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</si>
  <si>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</si>
  <si>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</si>
  <si>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</si>
  <si>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</si>
  <si>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</si>
  <si>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</si>
  <si>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</si>
  <si>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</si>
  <si>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</si>
  <si>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</si>
  <si>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</si>
  <si>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</si>
  <si>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</si>
  <si>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</si>
  <si>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</si>
  <si>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</si>
  <si>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</si>
  <si>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</si>
  <si>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</si>
  <si>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</si>
  <si>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</si>
  <si>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</si>
  <si>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</si>
  <si>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</si>
  <si>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</si>
  <si>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</si>
  <si>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</si>
  <si>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</si>
  <si>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</si>
  <si>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</si>
  <si>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</si>
  <si>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</si>
  <si>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</si>
  <si>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</si>
  <si>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</si>
  <si>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</si>
  <si>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</si>
  <si>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</si>
  <si>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</si>
  <si>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</si>
  <si>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</si>
  <si>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</si>
  <si>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</si>
  <si>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</si>
  <si>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</si>
  <si>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</si>
  <si>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</si>
  <si>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</si>
  <si>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</si>
  <si>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</si>
  <si>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</si>
  <si>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</si>
  <si>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</si>
  <si>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</si>
  <si>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</si>
  <si>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</si>
  <si>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</si>
  <si>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</si>
  <si>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</si>
  <si>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</si>
  <si>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</si>
  <si>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</si>
  <si>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</si>
  <si>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</si>
  <si>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</si>
  <si>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</si>
  <si>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</si>
  <si>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</si>
  <si>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</si>
  <si>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</si>
  <si>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</si>
  <si>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</si>
  <si>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</si>
  <si>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</si>
  <si>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</si>
  <si>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</si>
  <si>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</si>
  <si>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</si>
  <si>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</si>
  <si>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</si>
  <si>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</si>
  <si>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</si>
  <si>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</si>
  <si>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</si>
  <si>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</si>
  <si>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</si>
  <si>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</si>
  <si>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</si>
  <si>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</si>
  <si>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</si>
  <si>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</si>
  <si>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</si>
  <si>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</si>
  <si>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</si>
  <si>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</si>
  <si>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</si>
  <si>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</si>
  <si>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</si>
  <si>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</si>
  <si>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</si>
  <si>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</si>
  <si>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</si>
  <si>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</si>
  <si>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</si>
  <si>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</si>
  <si>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</si>
  <si>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</si>
  <si>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</si>
  <si>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</si>
  <si>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</si>
  <si>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</si>
  <si>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</si>
  <si>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</si>
  <si>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</si>
  <si>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</si>
  <si>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</si>
  <si>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</si>
  <si>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</si>
  <si>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</si>
  <si>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</si>
  <si>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</si>
  <si>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</si>
  <si>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</si>
  <si>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</si>
  <si>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</si>
  <si>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</si>
  <si>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</si>
  <si>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</si>
  <si>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</si>
  <si>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</si>
  <si>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</si>
  <si>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</si>
  <si>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</si>
  <si>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</si>
  <si>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</si>
  <si>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</si>
  <si>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</si>
  <si>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</si>
  <si>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</si>
  <si>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</si>
  <si>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</si>
  <si>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</si>
  <si>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</si>
  <si>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</si>
  <si>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</si>
  <si>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</si>
  <si>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</si>
  <si>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</si>
  <si>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</si>
  <si>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</si>
  <si>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</si>
  <si>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</si>
  <si>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</si>
  <si>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</si>
  <si>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</si>
  <si>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</si>
  <si>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</si>
  <si>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</si>
  <si>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</si>
  <si>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</si>
  <si>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</si>
  <si>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</si>
  <si>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</si>
  <si>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</si>
  <si>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</si>
  <si>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</si>
  <si>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</si>
  <si>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</si>
  <si>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</si>
  <si>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</si>
  <si>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</si>
  <si>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</si>
  <si>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</si>
  <si>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</si>
  <si>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</si>
  <si>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</si>
  <si>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</si>
  <si>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</si>
  <si>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</si>
  <si>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</si>
  <si>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</si>
  <si>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</si>
  <si>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</si>
  <si>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</si>
  <si>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</si>
  <si>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</si>
  <si>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</si>
  <si>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</si>
  <si>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</si>
  <si>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</si>
  <si>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</si>
  <si>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</si>
  <si>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</si>
  <si>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</si>
  <si>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</si>
  <si>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</si>
  <si>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</si>
  <si>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</si>
  <si>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</si>
  <si>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</si>
  <si>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</si>
  <si>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</si>
  <si>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</si>
  <si>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</si>
  <si>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</si>
  <si>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</si>
  <si>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</si>
  <si>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</si>
  <si>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</si>
  <si>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</si>
  <si>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</si>
  <si>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</si>
  <si>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</si>
  <si>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</si>
  <si>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</si>
  <si>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</si>
  <si>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</si>
  <si>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</si>
  <si>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</si>
  <si>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</si>
  <si>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</si>
  <si>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</si>
  <si>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</si>
  <si>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</si>
  <si>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</si>
  <si>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</si>
  <si>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</si>
  <si>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</si>
  <si>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</si>
  <si>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</si>
  <si>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</si>
  <si>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</si>
  <si>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</si>
  <si>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</si>
  <si>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</si>
  <si>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</si>
  <si>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</si>
  <si>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</si>
  <si>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</si>
  <si>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</si>
  <si>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</si>
  <si>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</si>
  <si>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</si>
  <si>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</si>
  <si>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</si>
  <si>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</si>
  <si>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</si>
  <si>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</si>
  <si>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</si>
  <si>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</si>
  <si>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</si>
  <si>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</si>
  <si>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</si>
  <si>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</si>
  <si>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</si>
  <si>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</si>
  <si>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</si>
  <si>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</si>
  <si>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</si>
  <si>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</si>
  <si>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</si>
  <si>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</si>
  <si>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</si>
  <si>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</si>
  <si>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</si>
  <si>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</si>
  <si>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</si>
  <si>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</si>
  <si>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</si>
  <si>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</si>
  <si>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</si>
  <si>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</si>
  <si>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</si>
  <si>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</si>
  <si>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</si>
  <si>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</si>
  <si>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</si>
  <si>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</si>
  <si>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</si>
  <si>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</si>
  <si>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</si>
  <si>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</si>
  <si>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</si>
  <si>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</si>
  <si>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</si>
  <si>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</si>
  <si>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</si>
  <si>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</si>
  <si>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</si>
  <si>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</si>
  <si>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</si>
  <si>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</si>
  <si>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</si>
  <si>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</si>
  <si>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</si>
  <si>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</si>
  <si>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</si>
  <si>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</si>
  <si>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</si>
  <si>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</si>
  <si>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</si>
  <si>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</si>
  <si>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</si>
  <si>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</si>
  <si>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</si>
  <si>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</si>
  <si>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</si>
  <si>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</si>
  <si>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</si>
  <si>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</si>
  <si>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</si>
  <si>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</si>
  <si>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</si>
  <si>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</si>
  <si>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</si>
  <si>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</si>
  <si>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</si>
  <si>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</si>
  <si>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</si>
  <si>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</si>
  <si>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</si>
  <si>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</si>
  <si>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</si>
  <si>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</si>
  <si>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</si>
  <si>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</si>
  <si>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</si>
  <si>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</si>
  <si>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</si>
  <si>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</si>
  <si>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</si>
  <si>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</si>
  <si>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</si>
  <si>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</si>
  <si>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</si>
  <si>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</si>
  <si>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</si>
  <si>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</si>
  <si>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</si>
  <si>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</si>
  <si>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</si>
  <si>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</si>
  <si>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</si>
  <si>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</si>
  <si>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</si>
  <si>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</si>
  <si>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</si>
  <si>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</si>
  <si>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</si>
  <si>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</si>
  <si>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</si>
  <si>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</si>
  <si>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</si>
  <si>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</si>
  <si>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</si>
  <si>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</si>
  <si>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</si>
  <si>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</si>
  <si>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</si>
  <si>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</si>
  <si>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</si>
  <si>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</si>
  <si>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</si>
  <si>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</si>
  <si>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</si>
  <si>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</si>
  <si>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</si>
  <si>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</si>
  <si>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</si>
  <si>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</si>
  <si>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</si>
  <si>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</si>
  <si>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</si>
  <si>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</si>
  <si>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</si>
  <si>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</si>
  <si>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</si>
  <si>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</si>
  <si>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</si>
  <si>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</si>
  <si>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</si>
  <si>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</si>
  <si>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</si>
  <si>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</si>
  <si>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</si>
  <si>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</si>
  <si>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</si>
  <si>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</si>
  <si>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</si>
  <si>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</si>
  <si>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</si>
  <si>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</si>
  <si>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</si>
  <si>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</si>
  <si>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</si>
  <si>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</si>
  <si>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</si>
  <si>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</si>
  <si>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</si>
  <si>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</si>
  <si>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</si>
  <si>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</si>
  <si>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</si>
  <si>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</si>
  <si>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</si>
  <si>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</si>
  <si>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</si>
  <si>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</si>
  <si>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</si>
  <si>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</si>
  <si>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</si>
  <si>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</si>
  <si>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</si>
  <si>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</si>
  <si>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</si>
  <si>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</si>
  <si>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</si>
  <si>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</si>
  <si>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</si>
  <si>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</si>
  <si>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</si>
  <si>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</si>
  <si>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</si>
  <si>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</si>
  <si>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</si>
  <si>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</si>
  <si>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</si>
  <si>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</si>
  <si>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</si>
  <si>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</si>
  <si>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</si>
  <si>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</si>
  <si>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</si>
  <si>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</si>
  <si>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</si>
  <si>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</si>
  <si>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</si>
  <si>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</si>
  <si>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</si>
  <si>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</si>
  <si>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</si>
  <si>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</si>
  <si>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</si>
  <si>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</si>
  <si>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</si>
  <si>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</si>
  <si>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</si>
  <si>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</si>
  <si>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</si>
  <si>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</si>
  <si>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</si>
  <si>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</si>
  <si>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</si>
  <si>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</si>
  <si>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</si>
  <si>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</si>
  <si>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</si>
  <si>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</si>
  <si>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</si>
  <si>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</si>
  <si>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</si>
  <si>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</si>
  <si>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</si>
  <si>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</si>
  <si>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</si>
  <si>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</si>
  <si>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</si>
  <si>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</si>
  <si>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</si>
  <si>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</si>
  <si>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</si>
  <si>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</si>
  <si>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</si>
  <si>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</si>
  <si>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</si>
  <si>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</si>
  <si>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</si>
  <si>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</si>
  <si>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</si>
  <si>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</si>
  <si>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</si>
  <si>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</si>
  <si>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</si>
  <si>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</si>
  <si>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</si>
  <si>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</si>
  <si>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</si>
  <si>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</si>
  <si>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</si>
  <si>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</si>
  <si>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</si>
  <si>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</si>
  <si>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</si>
  <si>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</si>
  <si>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</si>
  <si>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</si>
  <si>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</si>
  <si>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</si>
  <si>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</si>
  <si>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</si>
  <si>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</si>
  <si>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</si>
  <si>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</si>
  <si>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</si>
  <si>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</si>
  <si>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</si>
  <si>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</si>
  <si>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</si>
  <si>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</si>
  <si>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</si>
  <si>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</si>
  <si>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</si>
  <si>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</si>
  <si>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</si>
  <si>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</si>
  <si>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</si>
  <si>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</si>
  <si>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</si>
  <si>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</si>
  <si>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</si>
  <si>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</si>
  <si>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</si>
  <si>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</si>
  <si>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</si>
  <si>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</si>
  <si>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</si>
  <si>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</si>
  <si>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</si>
  <si>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</si>
  <si>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</si>
  <si>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</si>
  <si>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</si>
  <si>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</si>
  <si>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</si>
  <si>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</si>
  <si>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</si>
  <si>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</si>
  <si>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</si>
  <si>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</si>
  <si>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</si>
  <si>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</si>
  <si>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</si>
  <si>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</si>
  <si>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</si>
  <si>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</si>
  <si>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</si>
  <si>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</si>
  <si>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</si>
  <si>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</si>
  <si>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</si>
  <si>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</si>
  <si>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</si>
  <si>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</si>
  <si>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</si>
  <si>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</si>
  <si>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</si>
  <si>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</si>
  <si>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</si>
  <si>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</si>
  <si>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</si>
  <si>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</si>
  <si>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</si>
  <si>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</si>
  <si>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</si>
  <si>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</si>
  <si>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</si>
  <si>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</si>
  <si>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</si>
  <si>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</si>
  <si>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</si>
  <si>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</si>
  <si>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</si>
  <si>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</si>
  <si>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</si>
  <si>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</si>
  <si>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</si>
  <si>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</si>
  <si>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</si>
  <si>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</si>
  <si>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</si>
  <si>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</si>
  <si>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</si>
  <si>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</si>
  <si>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</si>
  <si>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</si>
  <si>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</si>
  <si>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</si>
  <si>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</si>
  <si>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</si>
  <si>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</si>
  <si>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</si>
  <si>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</si>
  <si>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</si>
  <si>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</si>
  <si>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</si>
  <si>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</si>
  <si>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</si>
  <si>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</si>
  <si>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</si>
  <si>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</si>
  <si>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</si>
  <si>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</si>
  <si>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</si>
  <si>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</si>
  <si>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</si>
  <si>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</si>
  <si>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</si>
  <si>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</si>
  <si>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</si>
  <si>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</si>
  <si>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</si>
  <si>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</si>
  <si>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</si>
  <si>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</si>
  <si>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</si>
  <si>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</si>
  <si>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</si>
  <si>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</si>
  <si>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</si>
  <si>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</si>
  <si>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</si>
  <si>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</si>
  <si>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</si>
  <si>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</si>
  <si>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</si>
  <si>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</si>
  <si>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</si>
  <si>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</si>
  <si>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</si>
  <si>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</si>
  <si>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</si>
  <si>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</si>
  <si>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</si>
  <si>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</si>
  <si>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</si>
  <si>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</si>
  <si>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</si>
  <si>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</si>
  <si>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</si>
  <si>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</si>
  <si>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</si>
  <si>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</si>
  <si>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</si>
  <si>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</si>
  <si>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</si>
  <si>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</si>
  <si>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</si>
  <si>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</si>
  <si>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</si>
  <si>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</si>
  <si>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</si>
  <si>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</si>
  <si>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</si>
  <si>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</si>
  <si>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</si>
  <si>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</si>
  <si>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</si>
  <si>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</si>
  <si>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</si>
  <si>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</si>
  <si>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</si>
  <si>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</si>
  <si>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</si>
  <si>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</si>
  <si>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</si>
  <si>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</si>
  <si>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</si>
  <si>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</si>
  <si>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</si>
  <si>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</si>
  <si>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</si>
  <si>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</si>
  <si>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</si>
  <si>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</si>
  <si>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</si>
  <si>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</si>
  <si>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</si>
  <si>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</si>
  <si>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</si>
  <si>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</si>
  <si>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</si>
  <si>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</si>
  <si>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</si>
  <si>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</si>
  <si>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</si>
  <si>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</si>
  <si>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</si>
  <si>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</si>
  <si>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</si>
  <si>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</si>
  <si>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</si>
  <si>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</si>
  <si>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</si>
  <si>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</si>
  <si>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</si>
  <si>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</si>
  <si>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</si>
  <si>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</si>
  <si>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</si>
  <si>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</si>
  <si>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</si>
  <si>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</si>
  <si>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</si>
  <si>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</si>
  <si>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</si>
  <si>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</si>
  <si>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</si>
  <si>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</si>
  <si>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</si>
  <si>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</si>
  <si>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</si>
  <si>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</si>
  <si>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</si>
  <si>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</si>
  <si>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</si>
  <si>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</si>
  <si>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</si>
  <si>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</si>
  <si>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</si>
  <si>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</si>
  <si>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</si>
  <si>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</si>
  <si>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</si>
  <si>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</si>
  <si>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</si>
  <si>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</si>
  <si>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</si>
  <si>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</si>
  <si>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</si>
  <si>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</si>
  <si>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</si>
  <si>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</si>
  <si>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</si>
  <si>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</si>
  <si>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</si>
  <si>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</si>
  <si>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</si>
  <si>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</si>
  <si>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</si>
  <si>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</si>
  <si>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</si>
  <si>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</si>
  <si>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</si>
  <si>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</si>
  <si>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</si>
  <si>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</si>
  <si>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</si>
  <si>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</si>
  <si>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</si>
  <si>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</si>
  <si>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</si>
  <si>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</si>
  <si>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</si>
  <si>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</si>
  <si>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</si>
  <si>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</si>
  <si>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</si>
  <si>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</si>
  <si>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</si>
  <si>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</si>
  <si>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</si>
  <si>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</si>
  <si>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</si>
  <si>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</si>
  <si>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</si>
  <si>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</si>
  <si>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</si>
  <si>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</si>
  <si>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</si>
  <si>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</si>
  <si>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</si>
  <si>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</si>
  <si>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</si>
  <si>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</si>
  <si>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</si>
  <si>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</si>
  <si>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</si>
  <si>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</si>
  <si>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</si>
  <si>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</si>
  <si>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</si>
  <si>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</si>
  <si>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</si>
  <si>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</si>
  <si>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</si>
  <si>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</si>
  <si>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</si>
  <si>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</si>
  <si>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</si>
  <si>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</si>
  <si>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</si>
  <si>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</si>
  <si>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</si>
  <si>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</si>
  <si>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</si>
  <si>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</si>
  <si>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</si>
  <si>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</si>
  <si>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</si>
  <si>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</si>
  <si>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</si>
  <si>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</si>
  <si>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</si>
  <si>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</si>
  <si>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</si>
  <si>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</si>
  <si>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</si>
  <si>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</si>
  <si>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</si>
  <si>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</si>
  <si>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</si>
  <si>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</si>
  <si>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</si>
  <si>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</si>
  <si>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</si>
  <si>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</si>
  <si>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</si>
  <si>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</si>
  <si>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</si>
  <si>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</si>
  <si>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</si>
  <si>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</si>
  <si>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</si>
  <si>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</si>
  <si>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</si>
  <si>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</si>
  <si>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</si>
  <si>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</si>
  <si>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</si>
  <si>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</si>
  <si>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</si>
  <si>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</si>
  <si>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</si>
  <si>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</si>
  <si>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</si>
  <si>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</si>
  <si>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</si>
  <si>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</si>
  <si>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</si>
  <si>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</si>
  <si>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</si>
  <si>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</si>
  <si>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</si>
  <si>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</si>
  <si>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</si>
  <si>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</si>
  <si>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</si>
  <si>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</si>
  <si>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</si>
  <si>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</si>
  <si>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</si>
  <si>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</si>
  <si>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</si>
  <si>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</si>
  <si>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</si>
  <si>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</si>
  <si>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</si>
  <si>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</si>
  <si>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</si>
  <si>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</si>
  <si>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</si>
  <si>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</si>
  <si>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</si>
  <si>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</si>
  <si>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</si>
  <si>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</si>
  <si>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</si>
  <si>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</si>
  <si>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</si>
  <si>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</si>
  <si>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</si>
  <si>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</si>
  <si>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</si>
  <si>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</si>
  <si>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</si>
  <si>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</si>
  <si>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</si>
  <si>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</si>
  <si>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</si>
  <si>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</si>
  <si>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</si>
  <si>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</si>
  <si>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</si>
  <si>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</si>
  <si>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</si>
  <si>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</si>
  <si>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</si>
  <si>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</si>
  <si>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</si>
  <si>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</si>
  <si>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</si>
  <si>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</si>
  <si>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</si>
  <si>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</si>
  <si>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</si>
  <si>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</si>
  <si>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</si>
  <si>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</si>
  <si>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</si>
  <si>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</si>
  <si>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</si>
  <si>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</si>
  <si>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</si>
  <si>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</si>
  <si>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</si>
  <si>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</si>
  <si>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</si>
  <si>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</si>
  <si>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</si>
  <si>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</si>
  <si>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</si>
  <si>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</si>
  <si>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</si>
  <si>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</si>
  <si>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</si>
  <si>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</si>
  <si>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</si>
  <si>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</si>
  <si>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</si>
  <si>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</si>
  <si>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</si>
  <si>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</si>
  <si>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</si>
  <si>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</si>
  <si>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</si>
  <si>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</si>
  <si>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</si>
  <si>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</si>
  <si>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</si>
  <si>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</si>
  <si>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</si>
  <si>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</si>
  <si>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</si>
  <si>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</si>
  <si>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</si>
  <si>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</si>
  <si>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</si>
  <si>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</si>
  <si>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</si>
  <si>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</si>
  <si>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</si>
  <si>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</si>
  <si>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</si>
  <si>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</si>
  <si>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</si>
  <si>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</si>
  <si>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</si>
  <si>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</si>
  <si>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</si>
  <si>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</si>
  <si>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</si>
  <si>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</si>
  <si>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</si>
  <si>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</si>
  <si>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</si>
  <si>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</si>
  <si>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</si>
  <si>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</si>
  <si>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</si>
  <si>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</si>
  <si>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</si>
  <si>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</si>
  <si>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</si>
  <si>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</si>
  <si>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</si>
  <si>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</si>
  <si>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</si>
  <si>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</si>
  <si>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</si>
  <si>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</si>
  <si>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</si>
  <si>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</si>
  <si>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</si>
  <si>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</si>
  <si>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</si>
  <si>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</si>
  <si>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</si>
  <si>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</si>
  <si>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</si>
  <si>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</si>
  <si>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</si>
  <si>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</si>
  <si>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</si>
  <si>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</si>
  <si>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</si>
  <si>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</si>
  <si>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</si>
  <si>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</si>
  <si>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</si>
  <si>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</si>
  <si>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</si>
  <si>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</si>
  <si>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</si>
  <si>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</si>
  <si>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</si>
  <si>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</si>
  <si>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</si>
  <si>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</si>
  <si>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</si>
  <si>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</si>
  <si>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</si>
  <si>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</si>
  <si>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</si>
  <si>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</si>
  <si>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</si>
  <si>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</si>
  <si>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</si>
  <si>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</si>
  <si>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</si>
  <si>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</si>
  <si>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</si>
  <si>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</si>
  <si>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</si>
  <si>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</si>
  <si>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</si>
  <si>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</si>
  <si>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</si>
  <si>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</si>
  <si>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</si>
  <si>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</si>
  <si>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</si>
  <si>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</si>
  <si>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</si>
  <si>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</si>
  <si>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</si>
  <si>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</si>
  <si>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</si>
  <si>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</si>
  <si>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</si>
  <si>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</si>
  <si>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</si>
  <si>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</si>
  <si>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</si>
  <si>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</si>
  <si>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</si>
  <si>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</si>
  <si>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</si>
  <si>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</si>
  <si>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</si>
  <si>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</si>
  <si>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</si>
  <si>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</si>
  <si>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</si>
  <si>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</si>
  <si>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</si>
  <si>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</si>
  <si>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</si>
  <si>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</si>
  <si>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</si>
  <si>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</si>
  <si>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</si>
  <si>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</si>
  <si>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</si>
  <si>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</si>
  <si>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</si>
  <si>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</si>
  <si>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</si>
  <si>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</si>
  <si>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</si>
  <si>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</si>
  <si>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</si>
  <si>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</si>
  <si>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</si>
  <si>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</si>
  <si>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</si>
  <si>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</si>
  <si>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</si>
  <si>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</si>
  <si>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</si>
  <si>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</si>
  <si>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</si>
  <si>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</si>
  <si>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</si>
  <si>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</si>
  <si>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</si>
  <si>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</si>
  <si>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</si>
  <si>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</si>
  <si>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</si>
  <si>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</si>
  <si>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</si>
  <si>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</si>
  <si>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</si>
  <si>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</si>
  <si>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</si>
  <si>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</si>
  <si>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</si>
  <si>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</si>
  <si>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</si>
  <si>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</si>
  <si>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</si>
  <si>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</si>
  <si>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</si>
  <si>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</si>
  <si>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</si>
  <si>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</si>
  <si>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</si>
  <si>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</si>
  <si>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</si>
  <si>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</si>
  <si>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</si>
  <si>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</si>
  <si>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</si>
  <si>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</si>
  <si>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</si>
  <si>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</si>
  <si>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</si>
  <si>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</si>
  <si>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</si>
  <si>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</si>
  <si>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</si>
  <si>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</si>
  <si>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</si>
  <si>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</si>
  <si>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</si>
  <si>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</si>
  <si>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</si>
  <si>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</si>
  <si>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</si>
  <si>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</si>
  <si>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</si>
  <si>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</si>
  <si>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</si>
  <si>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</si>
  <si>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</si>
  <si>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</si>
  <si>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</si>
  <si>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</si>
  <si>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</si>
  <si>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</si>
  <si>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</si>
  <si>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</si>
  <si>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</si>
  <si>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</si>
  <si>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</si>
  <si>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</si>
  <si>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</si>
  <si>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</si>
  <si>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</si>
  <si>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</si>
  <si>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</si>
  <si>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</si>
  <si>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</si>
  <si>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</si>
  <si>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</si>
  <si>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</si>
  <si>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</si>
  <si>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</si>
  <si>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</si>
  <si>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</si>
  <si>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</si>
  <si>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</si>
  <si>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</si>
  <si>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</si>
  <si>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</si>
  <si>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</si>
  <si>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</si>
  <si>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</si>
  <si>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</si>
  <si>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</si>
  <si>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</si>
  <si>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</si>
  <si>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</si>
  <si>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</si>
  <si>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</si>
  <si>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</si>
  <si>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</si>
  <si>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</si>
  <si>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</si>
  <si>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</si>
  <si>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</si>
  <si>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</si>
  <si>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</si>
  <si>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</si>
  <si>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</si>
  <si>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</si>
  <si>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</si>
  <si>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</si>
  <si>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</si>
  <si>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</si>
  <si>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</si>
  <si>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</si>
  <si>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</si>
  <si>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</si>
  <si>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</si>
  <si>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</si>
  <si>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</si>
  <si>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</si>
  <si>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</si>
  <si>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</si>
  <si>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</si>
  <si>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</si>
  <si>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</si>
  <si>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</si>
  <si>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</si>
  <si>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</si>
  <si>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</si>
  <si>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</si>
  <si>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</si>
  <si>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</si>
  <si>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</si>
  <si>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</si>
  <si>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</si>
  <si>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</si>
  <si>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</si>
  <si>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</si>
  <si>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</si>
  <si>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</si>
  <si>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</si>
  <si>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</si>
  <si>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</si>
  <si>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</si>
  <si>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</si>
  <si>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</si>
  <si>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</si>
  <si>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</si>
  <si>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</si>
  <si>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</si>
  <si>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</si>
  <si>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</si>
  <si>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</si>
  <si>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</si>
  <si>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</si>
  <si>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</si>
  <si>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</si>
  <si>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</si>
  <si>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</si>
  <si>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</si>
  <si>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</si>
  <si>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</si>
  <si>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</si>
  <si>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</si>
  <si>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</si>
  <si>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</si>
  <si>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</si>
  <si>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</si>
  <si>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</si>
  <si>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</si>
  <si>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</si>
  <si>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</si>
  <si>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</si>
  <si>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</si>
  <si>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</si>
  <si>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</si>
  <si>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</si>
  <si>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</si>
  <si>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</si>
  <si>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</si>
  <si>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</si>
  <si>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</si>
  <si>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</si>
  <si>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</si>
  <si>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</si>
  <si>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</si>
  <si>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</si>
  <si>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</si>
  <si>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</si>
  <si>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</si>
  <si>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</si>
  <si>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</si>
  <si>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</si>
  <si>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</si>
  <si>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</si>
  <si>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</si>
  <si>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</si>
  <si>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</si>
  <si>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</si>
  <si>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</si>
  <si>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</si>
  <si>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</si>
  <si>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</si>
  <si>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</si>
  <si>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</si>
  <si>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</si>
  <si>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</si>
  <si>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</si>
  <si>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</si>
  <si>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</si>
  <si>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</si>
  <si>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</si>
  <si>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</si>
  <si>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</si>
  <si>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</si>
  <si>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</si>
  <si>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</si>
  <si>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</si>
  <si>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</si>
  <si>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</si>
  <si>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</si>
  <si>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</si>
  <si>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</si>
  <si>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</si>
  <si>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</si>
  <si>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</si>
  <si>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</si>
  <si>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</si>
  <si>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</si>
  <si>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</si>
  <si>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</si>
  <si>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</si>
  <si>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</si>
  <si>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</si>
  <si>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</si>
  <si>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</si>
  <si>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</si>
  <si>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</si>
  <si>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</si>
  <si>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</si>
  <si>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</si>
  <si>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</si>
  <si>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</si>
  <si>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</si>
  <si>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</si>
  <si>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</si>
  <si>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</si>
  <si>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</si>
  <si>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</si>
  <si>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</si>
  <si>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</si>
  <si>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</si>
  <si>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</si>
  <si>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</si>
  <si>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</si>
  <si>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</si>
  <si>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</si>
  <si>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</si>
  <si>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</si>
  <si>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</si>
  <si>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</si>
  <si>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</si>
  <si>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</si>
  <si>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</si>
  <si>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</si>
  <si>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</si>
  <si>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</si>
  <si>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</si>
  <si>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</si>
  <si>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</si>
  <si>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</si>
  <si>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</si>
  <si>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</si>
  <si>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</si>
  <si>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</si>
  <si>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</si>
  <si>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</si>
  <si>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</si>
  <si>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</si>
  <si>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</si>
  <si>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</si>
  <si>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</si>
  <si>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</si>
  <si>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</si>
  <si>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</si>
  <si>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</si>
  <si>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</si>
  <si>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</si>
  <si>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</si>
  <si>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</si>
  <si>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</si>
  <si>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</si>
  <si>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</si>
  <si>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</si>
  <si>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</si>
  <si>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</si>
  <si>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</si>
  <si>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</si>
  <si>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</si>
  <si>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</si>
  <si>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</si>
  <si>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</si>
  <si>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</si>
  <si>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</si>
  <si>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</si>
  <si>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</si>
  <si>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</si>
  <si>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</si>
  <si>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</si>
  <si>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</si>
  <si>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</si>
  <si>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</si>
  <si>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</si>
  <si>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</si>
  <si>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</si>
  <si>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</si>
  <si>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</si>
  <si>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</si>
  <si>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</si>
  <si>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</si>
  <si>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</si>
  <si>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</si>
  <si>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</si>
  <si>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</si>
  <si>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</si>
  <si>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</si>
  <si>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</si>
  <si>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</si>
  <si>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</si>
  <si>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</si>
  <si>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</si>
  <si>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</si>
  <si>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</si>
  <si>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</si>
  <si>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</si>
  <si>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</si>
  <si>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</si>
  <si>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</si>
  <si>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</si>
  <si>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</si>
  <si>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</si>
  <si>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</si>
  <si>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</si>
  <si>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</si>
  <si>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</si>
  <si>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</si>
  <si>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</si>
  <si>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</si>
  <si>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</si>
  <si>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</si>
  <si>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</si>
  <si>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</si>
  <si>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</si>
  <si>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</si>
  <si>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</si>
  <si>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</si>
  <si>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</si>
  <si>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</si>
  <si>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</si>
  <si>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</si>
  <si>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</si>
  <si>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</si>
  <si>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</si>
  <si>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</si>
  <si>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</si>
  <si>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</si>
  <si>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</si>
  <si>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</si>
  <si>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</si>
  <si>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</si>
  <si>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</si>
  <si>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</si>
  <si>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</si>
  <si>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</si>
  <si>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</si>
  <si>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</si>
  <si>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</si>
  <si>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</si>
  <si>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</si>
  <si>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</si>
  <si>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</si>
  <si>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</si>
  <si>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</si>
  <si>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</si>
  <si>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</si>
  <si>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</si>
  <si>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</si>
  <si>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</si>
  <si>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</si>
  <si>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</si>
  <si>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</si>
  <si>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</si>
  <si>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</si>
  <si>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</si>
  <si>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</si>
  <si>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</si>
  <si>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</si>
  <si>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</si>
  <si>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</si>
  <si>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</si>
  <si>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</si>
  <si>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</si>
  <si>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</si>
  <si>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</si>
  <si>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</si>
  <si>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</si>
  <si>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</si>
  <si>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</si>
  <si>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</si>
  <si>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</si>
  <si>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</si>
  <si>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</si>
  <si>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</si>
  <si>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</si>
  <si>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</si>
  <si>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</si>
  <si>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</si>
  <si>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</si>
  <si>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</si>
  <si>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</si>
  <si>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</si>
  <si>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</si>
  <si>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</si>
  <si>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</si>
  <si>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</si>
  <si>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</si>
  <si>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</si>
  <si>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</si>
  <si>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</si>
  <si>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</si>
  <si>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</si>
  <si>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</si>
  <si>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</si>
  <si>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</si>
  <si>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</si>
  <si>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</si>
  <si>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</si>
  <si>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</si>
  <si>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</si>
  <si>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</si>
  <si>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</si>
  <si>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</si>
  <si>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</si>
  <si>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</si>
  <si>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</si>
  <si>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</si>
  <si>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</si>
  <si>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</si>
  <si>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</si>
  <si>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</si>
  <si>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</si>
  <si>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</si>
  <si>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</si>
  <si>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</si>
  <si>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</si>
  <si>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</si>
  <si>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</si>
  <si>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</si>
  <si>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</si>
  <si>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</si>
  <si>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</si>
  <si>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</si>
  <si>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</si>
  <si>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</si>
  <si>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</si>
  <si>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</si>
  <si>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</si>
  <si>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</si>
  <si>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</si>
  <si>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</si>
  <si>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</si>
  <si>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</si>
  <si>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</si>
  <si>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</si>
  <si>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</si>
  <si>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</si>
  <si>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</si>
  <si>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</si>
  <si>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</si>
  <si>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</si>
  <si>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</si>
  <si>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</si>
  <si>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</si>
  <si>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</si>
  <si>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</si>
  <si>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</si>
  <si>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</si>
  <si>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</si>
  <si>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</si>
  <si>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</si>
  <si>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</si>
  <si>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</si>
  <si>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</si>
  <si>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</si>
  <si>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</si>
  <si>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</si>
  <si>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</si>
  <si>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</si>
  <si>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</si>
  <si>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</si>
  <si>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</si>
  <si>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</si>
  <si>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</si>
  <si>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</si>
  <si>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</si>
  <si>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</si>
  <si>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</si>
  <si>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</si>
  <si>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</si>
  <si>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</si>
  <si>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</si>
  <si>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</si>
  <si>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</si>
  <si>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</si>
  <si>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</si>
  <si>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</si>
  <si>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</si>
  <si>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</si>
  <si>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</si>
  <si>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</si>
  <si>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</si>
  <si>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</si>
  <si>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</si>
  <si>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</si>
  <si>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</si>
  <si>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</si>
  <si>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</si>
  <si>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</si>
  <si>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</si>
  <si>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</si>
  <si>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</si>
  <si>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</si>
  <si>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</si>
  <si>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</si>
  <si>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</si>
  <si>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</si>
  <si>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</si>
  <si>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</si>
  <si>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</si>
  <si>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</si>
  <si>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</si>
  <si>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</si>
  <si>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</si>
  <si>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</si>
  <si>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</si>
  <si>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</si>
  <si>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</si>
  <si>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</si>
  <si>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</si>
  <si>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</si>
  <si>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</si>
  <si>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</si>
  <si>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</si>
  <si>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</si>
  <si>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</si>
  <si>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</si>
  <si>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</si>
  <si>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</si>
  <si>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</si>
  <si>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</si>
  <si>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</si>
  <si>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</si>
  <si>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</si>
  <si>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</si>
  <si>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</si>
  <si>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</si>
  <si>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</si>
  <si>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</si>
  <si>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</si>
  <si>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</si>
  <si>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</si>
  <si>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</si>
  <si>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</si>
  <si>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</si>
  <si>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</si>
  <si>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</si>
  <si>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</si>
  <si>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</si>
  <si>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</si>
  <si>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</si>
  <si>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</si>
  <si>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</si>
  <si>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</si>
  <si>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</si>
  <si>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</si>
  <si>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</si>
  <si>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</si>
  <si>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</si>
  <si>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</si>
  <si>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</si>
  <si>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</si>
  <si>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</si>
  <si>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</si>
  <si>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</si>
  <si>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</si>
  <si>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</si>
  <si>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</si>
  <si>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</si>
  <si>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</si>
  <si>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</si>
  <si>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</si>
  <si>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</si>
  <si>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</si>
  <si>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</si>
  <si>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</si>
  <si>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</si>
  <si>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</si>
  <si>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</si>
  <si>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</si>
  <si>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</si>
  <si>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</si>
  <si>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</si>
  <si>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</si>
  <si>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</si>
  <si>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</si>
  <si>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</si>
  <si>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</si>
  <si>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</si>
  <si>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</si>
  <si>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</si>
  <si>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</si>
  <si>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</si>
  <si>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</si>
  <si>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</si>
  <si>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</si>
  <si>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</si>
  <si>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</si>
  <si>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</si>
  <si>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</si>
  <si>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</si>
  <si>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</si>
  <si>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</si>
  <si>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</si>
  <si>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</si>
  <si>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</si>
  <si>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</si>
  <si>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</si>
  <si>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</si>
  <si>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</si>
  <si>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</si>
  <si>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</si>
  <si>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</si>
  <si>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</si>
  <si>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</si>
  <si>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</si>
  <si>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</si>
  <si>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</si>
  <si>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</si>
  <si>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</si>
  <si>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</si>
  <si>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</si>
  <si>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</si>
  <si>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</si>
  <si>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</si>
  <si>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</si>
  <si>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</si>
  <si>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</si>
  <si>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</si>
  <si>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</si>
  <si>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</si>
  <si>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</si>
  <si>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</si>
  <si>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</si>
  <si>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</si>
  <si>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</si>
  <si>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</si>
  <si>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</si>
  <si>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</si>
  <si>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</si>
  <si>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</si>
  <si>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</si>
  <si>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</si>
  <si>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</si>
  <si>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</si>
  <si>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</si>
  <si>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</si>
  <si>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</si>
  <si>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</si>
  <si>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</si>
  <si>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</si>
  <si>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</si>
  <si>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</si>
  <si>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</si>
  <si>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</si>
  <si>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</si>
  <si>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</si>
  <si>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</si>
  <si>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</si>
  <si>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</si>
  <si>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</si>
  <si>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</si>
  <si>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</si>
  <si>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</si>
  <si>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</si>
  <si>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</si>
  <si>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</si>
  <si>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</si>
  <si>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</si>
  <si>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</si>
  <si>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</si>
  <si>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</si>
  <si>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</si>
  <si>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</si>
  <si>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</si>
  <si>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</si>
  <si>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</si>
  <si>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</si>
  <si>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</si>
  <si>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</si>
  <si>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</si>
  <si>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</si>
  <si>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</si>
  <si>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</si>
  <si>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</si>
  <si>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</si>
  <si>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</si>
  <si>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</si>
  <si>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</si>
  <si>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</si>
  <si>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</si>
  <si>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</si>
  <si>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</si>
  <si>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</si>
  <si>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</si>
  <si>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</si>
  <si>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</si>
  <si>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</si>
  <si>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</si>
  <si>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</si>
  <si>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</si>
  <si>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</si>
  <si>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</si>
  <si>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</si>
  <si>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</si>
  <si>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</si>
  <si>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</si>
  <si>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</si>
  <si>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</si>
  <si>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</si>
  <si>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</si>
  <si>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</si>
  <si>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</si>
  <si>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</si>
  <si>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</si>
  <si>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</si>
  <si>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</si>
  <si>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</si>
  <si>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</si>
  <si>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</si>
  <si>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</si>
  <si>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</si>
  <si>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</si>
  <si>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</si>
  <si>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</si>
  <si>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</si>
  <si>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</si>
  <si>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</si>
  <si>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</si>
  <si>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</si>
  <si>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</si>
  <si>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</si>
  <si>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</si>
  <si>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</si>
  <si>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</si>
  <si>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</si>
  <si>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</si>
  <si>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</si>
  <si>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</si>
  <si>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</si>
  <si>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</si>
  <si>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</si>
  <si>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</si>
  <si>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</si>
  <si>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</si>
  <si>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</si>
  <si>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</si>
  <si>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</si>
  <si>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</si>
  <si>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</si>
  <si>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</si>
  <si>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</si>
  <si>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</si>
  <si>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</si>
  <si>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</si>
  <si>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</si>
  <si>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</si>
  <si>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</si>
  <si>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</si>
  <si>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</si>
  <si>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</si>
  <si>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</si>
  <si>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</si>
  <si>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</si>
  <si>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</si>
  <si>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</si>
  <si>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</si>
  <si>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</si>
  <si>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</si>
  <si>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</si>
  <si>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</si>
  <si>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</si>
  <si>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</si>
  <si>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</si>
  <si>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</si>
  <si>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</si>
  <si>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</si>
  <si>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</si>
  <si>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</si>
  <si>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</si>
  <si>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</si>
  <si>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</si>
  <si>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</si>
  <si>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</si>
  <si>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</si>
  <si>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</si>
  <si>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</si>
  <si>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</si>
  <si>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</si>
  <si>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</si>
  <si>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</si>
  <si>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</si>
  <si>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</si>
  <si>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</si>
  <si>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</si>
  <si>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</si>
  <si>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</si>
  <si>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</si>
  <si>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</si>
  <si>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</si>
  <si>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</si>
  <si>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</si>
  <si>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</si>
  <si>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</si>
  <si>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</si>
  <si>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</si>
  <si>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</si>
  <si>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</si>
  <si>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</si>
  <si>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</si>
  <si>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</si>
  <si>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</si>
  <si>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</si>
  <si>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</si>
  <si>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</si>
  <si>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</si>
  <si>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</si>
  <si>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</si>
  <si>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</si>
  <si>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</si>
  <si>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</si>
  <si>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</si>
  <si>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</si>
  <si>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</si>
  <si>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</si>
  <si>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</si>
  <si>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</si>
  <si>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</si>
  <si>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</si>
  <si>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</si>
  <si>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</si>
  <si>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</si>
  <si>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</si>
  <si>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</si>
  <si>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</si>
  <si>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</si>
  <si>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</si>
  <si>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</si>
  <si>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</si>
  <si>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</si>
  <si>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</si>
  <si>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</si>
  <si>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</si>
  <si>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</si>
  <si>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</si>
  <si>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</si>
  <si>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</si>
  <si>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</si>
  <si>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</si>
  <si>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</si>
  <si>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</si>
  <si>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</si>
  <si>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</si>
  <si>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</si>
  <si>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</si>
  <si>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</si>
  <si>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</si>
  <si>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</si>
  <si>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</si>
  <si>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</si>
  <si>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</si>
  <si>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</si>
  <si>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</si>
  <si>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</si>
  <si>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</si>
  <si>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</si>
  <si>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</si>
  <si>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</si>
  <si>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</si>
  <si>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</si>
  <si>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</si>
  <si>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</si>
  <si>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</si>
  <si>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</si>
  <si>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</si>
  <si>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</si>
  <si>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</si>
  <si>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</si>
  <si>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</si>
  <si>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</si>
  <si>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</si>
  <si>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</si>
  <si>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</si>
  <si>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</si>
  <si>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</si>
  <si>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</si>
  <si>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</si>
  <si>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</si>
  <si>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</si>
  <si>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</si>
  <si>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</si>
  <si>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</si>
  <si>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</si>
  <si>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</si>
  <si>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</si>
  <si>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</si>
  <si>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</si>
  <si>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</si>
  <si>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</si>
  <si>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</si>
  <si>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</si>
  <si>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</si>
  <si>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</si>
  <si>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</si>
  <si>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</si>
  <si>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</si>
  <si>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</si>
  <si>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</si>
  <si>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</si>
  <si>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</si>
  <si>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</si>
  <si>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</si>
  <si>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</si>
  <si>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</si>
  <si>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</si>
  <si>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</si>
  <si>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</si>
  <si>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</si>
  <si>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</si>
  <si>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</si>
  <si>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</si>
  <si>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</si>
  <si>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</si>
  <si>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</si>
  <si>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</si>
  <si>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</si>
  <si>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</si>
  <si>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</si>
  <si>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</si>
  <si>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</si>
  <si>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</si>
  <si>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</si>
  <si>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</si>
  <si>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</si>
  <si>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</si>
  <si>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</si>
  <si>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</si>
  <si>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</si>
  <si>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</si>
  <si>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</si>
  <si>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</si>
  <si>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</si>
  <si>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</si>
  <si>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</si>
  <si>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</si>
  <si>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</si>
  <si>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</si>
  <si>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</si>
  <si>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</si>
  <si>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</si>
  <si>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</si>
  <si>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</si>
  <si>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</si>
  <si>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</si>
  <si>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</si>
  <si>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</si>
  <si>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</si>
  <si>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</si>
  <si>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</si>
  <si>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</si>
  <si>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</si>
  <si>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</si>
  <si>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</si>
  <si>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</si>
  <si>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</si>
  <si>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</si>
  <si>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</si>
  <si>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</si>
  <si>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</si>
  <si>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</si>
  <si>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</si>
  <si>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</si>
  <si>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</si>
  <si>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</si>
  <si>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</si>
  <si>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</si>
  <si>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</si>
  <si>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</si>
  <si>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</si>
  <si>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</si>
  <si>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</si>
  <si>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</si>
  <si>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</si>
  <si>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</si>
  <si>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</si>
  <si>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</si>
  <si>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</si>
  <si>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</si>
  <si>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</si>
  <si>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</si>
  <si>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</si>
  <si>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</si>
  <si>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</si>
  <si>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</si>
  <si>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</si>
  <si>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</si>
  <si>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</si>
  <si>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</si>
  <si>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</si>
  <si>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</si>
  <si>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</si>
  <si>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</si>
  <si>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</si>
  <si>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</si>
  <si>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</si>
  <si>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</si>
  <si>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</si>
  <si>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</si>
  <si>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</si>
  <si>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</si>
  <si>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</si>
  <si>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</si>
  <si>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</si>
  <si>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</si>
  <si>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</si>
  <si>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</si>
  <si>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</si>
  <si>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</si>
  <si>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</si>
  <si>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</si>
  <si>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</si>
  <si>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</si>
  <si>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</si>
  <si>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</si>
  <si>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</si>
  <si>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</si>
  <si>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</si>
  <si>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</si>
  <si>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</si>
  <si>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</si>
  <si>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</si>
  <si>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</si>
  <si>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</si>
  <si>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</si>
  <si>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</si>
  <si>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</si>
  <si>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</si>
  <si>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</si>
  <si>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</si>
  <si>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</si>
  <si>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</si>
  <si>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</si>
  <si>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</si>
  <si>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</si>
  <si>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</si>
  <si>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</si>
  <si>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</si>
  <si>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</si>
  <si>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</si>
  <si>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</si>
  <si>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</si>
  <si>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</si>
  <si>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</si>
  <si>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</si>
  <si>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</si>
  <si>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</si>
  <si>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</si>
  <si>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</si>
  <si>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</si>
  <si>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</si>
  <si>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</si>
  <si>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</si>
  <si>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</si>
  <si>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</si>
  <si>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</si>
  <si>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</si>
  <si>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</si>
  <si>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</si>
  <si>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</si>
  <si>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</si>
  <si>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</si>
  <si>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</si>
  <si>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</si>
  <si>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</si>
  <si>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</si>
  <si>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</si>
  <si>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</si>
  <si>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</si>
  <si>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</si>
  <si>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</si>
  <si>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</si>
  <si>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</si>
  <si>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</si>
  <si>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</si>
  <si>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</si>
  <si>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</si>
  <si>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</si>
  <si>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</si>
  <si>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</si>
  <si>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</si>
  <si>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</si>
  <si>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</si>
  <si>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</si>
  <si>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</si>
  <si>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</si>
  <si>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</si>
  <si>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</si>
  <si>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</si>
  <si>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</si>
  <si>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</si>
  <si>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</si>
  <si>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</si>
  <si>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</si>
  <si>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</si>
  <si>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</si>
  <si>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</si>
  <si>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</si>
  <si>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</si>
  <si>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</si>
  <si>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</si>
  <si>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</si>
  <si>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</si>
  <si>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</si>
  <si>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</si>
  <si>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</si>
  <si>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</si>
  <si>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</si>
  <si>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</si>
  <si>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</si>
  <si>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</si>
  <si>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</si>
  <si>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</si>
  <si>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</si>
  <si>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</si>
  <si>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</si>
  <si>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</si>
  <si>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</si>
  <si>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</si>
  <si>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</si>
  <si>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</si>
  <si>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</si>
  <si>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</si>
  <si>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</si>
  <si>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</si>
  <si>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</si>
  <si>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</si>
  <si>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</si>
  <si>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</si>
  <si>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</si>
  <si>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</si>
  <si>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</si>
  <si>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</si>
  <si>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</si>
  <si>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</si>
  <si>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</si>
  <si>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</si>
  <si>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</si>
  <si>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</si>
  <si>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</si>
  <si>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</si>
  <si>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</si>
  <si>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</si>
  <si>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</si>
  <si>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</si>
  <si>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</si>
  <si>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</si>
  <si>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</si>
  <si>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</si>
  <si>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</si>
  <si>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</si>
  <si>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</si>
  <si>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</si>
  <si>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</si>
  <si>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</si>
  <si>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</si>
  <si>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</si>
  <si>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</si>
  <si>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</si>
  <si>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</si>
  <si>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</si>
  <si>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</si>
  <si>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</si>
  <si>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</si>
  <si>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</si>
  <si>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</si>
  <si>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</si>
  <si>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</si>
  <si>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</si>
  <si>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</si>
  <si>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</si>
  <si>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</si>
  <si>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</si>
  <si>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</si>
  <si>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</si>
  <si>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</si>
  <si>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</si>
  <si>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</si>
  <si>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</si>
  <si>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</si>
  <si>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</si>
  <si>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</si>
  <si>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</si>
  <si>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</si>
  <si>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</si>
  <si>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</si>
  <si>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</si>
  <si>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</si>
  <si>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</si>
  <si>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</si>
  <si>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</si>
  <si>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</si>
  <si>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</si>
  <si>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</si>
  <si>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</si>
  <si>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</si>
  <si>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</si>
  <si>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</si>
  <si>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</si>
  <si>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</si>
  <si>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</si>
  <si>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</si>
  <si>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</si>
  <si>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</si>
  <si>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</si>
  <si>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</si>
  <si>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</si>
  <si>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</si>
  <si>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</si>
  <si>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</si>
  <si>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</si>
  <si>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</si>
  <si>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</si>
  <si>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</si>
  <si>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</si>
  <si>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</si>
  <si>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</si>
  <si>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</si>
  <si>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</si>
  <si>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</si>
  <si>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</si>
  <si>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</si>
  <si>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</si>
  <si>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</si>
  <si>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</si>
  <si>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</si>
  <si>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</si>
  <si>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</si>
  <si>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</si>
  <si>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</si>
  <si>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</si>
  <si>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</si>
  <si>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</si>
  <si>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</si>
  <si>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</si>
  <si>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</si>
  <si>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</si>
  <si>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</si>
  <si>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</si>
  <si>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</si>
  <si>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</si>
  <si>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</si>
  <si>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</si>
  <si>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</si>
  <si>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</si>
  <si>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</si>
  <si>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</si>
  <si>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</si>
  <si>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</si>
  <si>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</si>
  <si>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</si>
  <si>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</si>
  <si>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</si>
  <si>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</si>
  <si>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</si>
  <si>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</si>
  <si>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</si>
  <si>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</si>
  <si>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</si>
  <si>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</si>
  <si>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</si>
  <si>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</si>
  <si>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</si>
  <si>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</si>
  <si>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</si>
  <si>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</si>
  <si>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</si>
  <si>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</si>
  <si>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</si>
  <si>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</si>
  <si>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</si>
  <si>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</si>
  <si>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</si>
  <si>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</si>
  <si>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</si>
  <si>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</si>
  <si>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</si>
  <si>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</si>
  <si>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</si>
  <si>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</si>
  <si>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</si>
  <si>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</si>
  <si>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</si>
  <si>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</si>
  <si>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</si>
  <si>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</si>
  <si>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</si>
  <si>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</si>
  <si>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</si>
  <si>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</si>
  <si>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</si>
  <si>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</si>
  <si>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</si>
  <si>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</si>
  <si>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</si>
  <si>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</si>
  <si>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</si>
  <si>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</si>
  <si>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</si>
  <si>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</si>
  <si>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</si>
  <si>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</si>
  <si>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</si>
  <si>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</si>
  <si>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</si>
  <si>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</si>
  <si>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</si>
  <si>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</si>
  <si>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</si>
  <si>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</si>
  <si>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</si>
  <si>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</si>
  <si>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</si>
  <si>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</si>
  <si>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</si>
  <si>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</si>
  <si>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</si>
  <si>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</si>
  <si>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</si>
  <si>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</si>
  <si>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</si>
  <si>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</si>
  <si>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</si>
  <si>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</si>
  <si>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</si>
  <si>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</si>
  <si>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</si>
  <si>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</si>
  <si>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</si>
  <si>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</si>
  <si>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</si>
  <si>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</si>
  <si>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</si>
  <si>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</si>
  <si>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</si>
  <si>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</si>
  <si>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</si>
  <si>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</si>
  <si>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</si>
  <si>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</si>
  <si>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</si>
  <si>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</si>
  <si>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</si>
  <si>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</si>
  <si>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</si>
  <si>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</si>
  <si>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</si>
  <si>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</si>
  <si>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</si>
  <si>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</si>
  <si>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</si>
  <si>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</si>
  <si>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</si>
  <si>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</si>
  <si>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</si>
  <si>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</si>
  <si>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</si>
  <si>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</si>
  <si>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</si>
  <si>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</si>
  <si>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</si>
  <si>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</si>
  <si>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</si>
  <si>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</si>
  <si>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</si>
  <si>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</si>
  <si>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</si>
  <si>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</si>
  <si>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</si>
  <si>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</si>
  <si>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</si>
  <si>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</si>
  <si>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</si>
  <si>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</si>
  <si>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</si>
  <si>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</si>
  <si>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</si>
  <si>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</si>
  <si>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</si>
  <si>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</si>
  <si>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</si>
  <si>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</si>
  <si>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</si>
  <si>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</si>
  <si>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</si>
  <si>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</si>
  <si>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</si>
  <si>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</si>
  <si>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</si>
  <si>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</si>
  <si>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</si>
  <si>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</si>
  <si>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</si>
  <si>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</si>
  <si>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</si>
  <si>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</si>
  <si>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</si>
  <si>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</si>
  <si>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</si>
  <si>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</si>
  <si>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</si>
  <si>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</si>
  <si>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</si>
  <si>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</si>
  <si>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</si>
  <si>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</si>
  <si>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</si>
  <si>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</si>
  <si>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</si>
  <si>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</si>
  <si>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</si>
  <si>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</si>
  <si>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</si>
  <si>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</si>
  <si>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</si>
  <si>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</si>
  <si>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</si>
  <si>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</si>
  <si>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</si>
  <si>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</si>
  <si>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</si>
  <si>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</si>
  <si>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</si>
  <si>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</si>
  <si>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</si>
  <si>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</si>
  <si>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</si>
  <si>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</si>
  <si>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</si>
  <si>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</si>
  <si>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</si>
  <si>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</si>
  <si>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</si>
  <si>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</si>
  <si>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</si>
  <si>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</si>
  <si>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</si>
  <si>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</si>
  <si>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</si>
  <si>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</si>
  <si>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</si>
  <si>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</si>
  <si>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</si>
  <si>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</si>
  <si>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</si>
  <si>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</si>
  <si>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</si>
  <si>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</si>
  <si>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</si>
  <si>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</si>
  <si>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</si>
  <si>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</si>
  <si>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</si>
  <si>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</si>
  <si>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</si>
  <si>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</si>
  <si>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</si>
  <si>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</si>
  <si>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</si>
  <si>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</si>
  <si>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</si>
  <si>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</si>
  <si>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</si>
  <si>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</si>
  <si>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</si>
  <si>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</si>
  <si>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</si>
  <si>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</si>
  <si>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</si>
  <si>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</si>
  <si>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</si>
  <si>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</si>
  <si>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</si>
  <si>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</si>
  <si>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</si>
  <si>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</si>
  <si>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</si>
  <si>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</si>
  <si>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</si>
  <si>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</si>
  <si>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</si>
  <si>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</si>
  <si>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</si>
  <si>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</si>
  <si>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</si>
  <si>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</si>
  <si>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</si>
  <si>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</si>
  <si>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</si>
  <si>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</si>
  <si>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</si>
  <si>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</si>
  <si>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</si>
  <si>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</si>
  <si>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</si>
  <si>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</si>
  <si>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</si>
  <si>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</si>
  <si>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</si>
  <si>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</si>
  <si>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</si>
  <si>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</si>
  <si>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</si>
  <si>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</si>
  <si>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</si>
  <si>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</si>
  <si>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</si>
  <si>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</si>
  <si>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</si>
  <si>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</si>
  <si>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</si>
  <si>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</si>
  <si>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</si>
  <si>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</si>
  <si>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</si>
  <si>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</si>
  <si>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</si>
  <si>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</si>
  <si>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</si>
  <si>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</si>
  <si>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</si>
  <si>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</si>
  <si>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</si>
  <si>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</si>
  <si>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</si>
  <si>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</si>
  <si>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</si>
  <si>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</si>
  <si>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</si>
  <si>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</si>
  <si>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</si>
  <si>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</si>
  <si>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</si>
  <si>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</si>
  <si>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</si>
  <si>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</si>
  <si>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</si>
  <si>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</si>
  <si>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</si>
  <si>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</si>
  <si>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</si>
  <si>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</si>
  <si>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</si>
  <si>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</si>
  <si>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</si>
  <si>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</si>
  <si>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</si>
  <si>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</si>
  <si>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</si>
  <si>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</si>
  <si>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</si>
  <si>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</si>
  <si>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</si>
  <si>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</si>
  <si>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</si>
  <si>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</si>
  <si>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</si>
  <si>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</si>
  <si>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</si>
  <si>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</si>
  <si>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</si>
  <si>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</si>
  <si>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</si>
  <si>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</si>
  <si>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</si>
  <si>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</si>
  <si>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</si>
  <si>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</si>
  <si>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</si>
  <si>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</si>
  <si>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</si>
  <si>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</si>
  <si>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</si>
  <si>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</si>
  <si>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</si>
  <si>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</si>
  <si>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</si>
  <si>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</si>
  <si>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</si>
  <si>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</si>
  <si>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</si>
  <si>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</si>
  <si>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</si>
  <si>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</si>
  <si>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</si>
  <si>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</si>
  <si>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</si>
  <si>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</si>
  <si>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</si>
  <si>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</si>
  <si>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</si>
  <si>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</si>
  <si>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</si>
  <si>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</si>
  <si>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</si>
  <si>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</si>
  <si>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</si>
  <si>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</si>
  <si>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</si>
  <si>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</si>
  <si>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</si>
  <si>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</si>
  <si>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</si>
  <si>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</si>
  <si>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</si>
  <si>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</si>
  <si>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</si>
  <si>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</si>
  <si>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</si>
  <si>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</si>
  <si>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</si>
  <si>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</si>
  <si>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</si>
  <si>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</si>
  <si>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</si>
  <si>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</si>
  <si>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</si>
  <si>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</si>
  <si>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</si>
  <si>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</si>
  <si>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</si>
  <si>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</si>
  <si>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</si>
  <si>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</si>
  <si>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</si>
  <si>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</si>
  <si>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</si>
  <si>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</si>
  <si>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</si>
  <si>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</si>
  <si>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</si>
  <si>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</si>
  <si>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</si>
  <si>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</si>
  <si>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</si>
  <si>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</si>
  <si>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</si>
  <si>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</si>
  <si>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</si>
  <si>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</si>
  <si>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</si>
  <si>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</si>
  <si>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</si>
  <si>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</si>
  <si>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</si>
  <si>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</si>
  <si>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</si>
  <si>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</si>
  <si>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</si>
  <si>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</si>
  <si>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</si>
  <si>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</si>
  <si>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</si>
  <si>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</si>
  <si>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</si>
  <si>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</si>
  <si>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</si>
  <si>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</si>
  <si>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</si>
  <si>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</si>
  <si>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</si>
  <si>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</si>
  <si>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</si>
  <si>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</si>
  <si>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</si>
  <si>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</si>
  <si>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</si>
  <si>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</si>
  <si>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</si>
  <si>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</si>
  <si>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</si>
  <si>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</si>
  <si>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</si>
  <si>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</si>
  <si>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</si>
  <si>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</si>
  <si>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</si>
  <si>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</si>
  <si>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</si>
  <si>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</si>
  <si>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</si>
  <si>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</si>
  <si>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</si>
  <si>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</si>
  <si>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</si>
  <si>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</si>
  <si>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</si>
  <si>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</si>
  <si>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</si>
  <si>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</si>
  <si>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</si>
  <si>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</si>
  <si>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</si>
  <si>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</si>
  <si>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</si>
  <si>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</si>
  <si>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</si>
  <si>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</si>
  <si>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</si>
  <si>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</si>
  <si>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</si>
  <si>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</si>
  <si>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</si>
  <si>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</si>
  <si>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</si>
  <si>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</si>
  <si>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</si>
  <si>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</si>
  <si>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</si>
  <si>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</si>
  <si>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</si>
  <si>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</si>
  <si>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</si>
  <si>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</si>
  <si>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</si>
  <si>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</si>
  <si>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</si>
  <si>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</si>
  <si>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</si>
  <si>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</si>
  <si>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</si>
  <si>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</si>
  <si>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</si>
  <si>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</si>
  <si>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</si>
  <si>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</si>
  <si>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</si>
  <si>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</si>
  <si>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</si>
  <si>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</si>
  <si>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</si>
  <si>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</si>
  <si>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</si>
  <si>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</si>
  <si>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</si>
  <si>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</si>
  <si>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</si>
  <si>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</si>
  <si>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</si>
  <si>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</si>
  <si>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</si>
  <si>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</si>
  <si>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</si>
  <si>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</si>
  <si>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</si>
  <si>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</si>
  <si>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</si>
  <si>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</si>
  <si>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</si>
  <si>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</si>
  <si>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</si>
  <si>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</si>
  <si>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</si>
  <si>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</si>
  <si>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</si>
  <si>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</si>
  <si>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</si>
  <si>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</si>
  <si>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</si>
  <si>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</si>
  <si>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</si>
  <si>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</si>
  <si>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</si>
  <si>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</si>
  <si>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</si>
  <si>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</si>
  <si>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</si>
  <si>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</si>
  <si>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</si>
  <si>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</si>
  <si>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</si>
  <si>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</si>
  <si>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</si>
  <si>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</si>
  <si>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</si>
  <si>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</si>
  <si>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</si>
  <si>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</si>
  <si>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</si>
  <si>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</si>
  <si>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</si>
  <si>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</si>
  <si>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</si>
  <si>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</si>
  <si>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</si>
  <si>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</si>
  <si>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</si>
  <si>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</si>
  <si>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</si>
  <si>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</si>
  <si>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</si>
  <si>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</si>
  <si>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</si>
  <si>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</si>
  <si>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</si>
  <si>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</si>
  <si>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</si>
  <si>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</si>
  <si>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</si>
  <si>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</si>
  <si>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</si>
  <si>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</si>
  <si>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</si>
  <si>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</si>
  <si>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</si>
  <si>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</si>
  <si>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</si>
  <si>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</si>
  <si>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</si>
  <si>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</si>
  <si>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</si>
  <si>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</si>
  <si>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</si>
  <si>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</si>
  <si>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</si>
  <si>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</si>
  <si>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</si>
  <si>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</si>
  <si>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</si>
  <si>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</si>
  <si>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</si>
  <si>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</si>
  <si>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</si>
  <si>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</si>
  <si>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</si>
  <si>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</si>
  <si>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</si>
  <si>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</si>
  <si>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</si>
  <si>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</si>
  <si>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</si>
  <si>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</si>
  <si>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</si>
  <si>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</si>
  <si>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</si>
  <si>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</si>
  <si>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</si>
  <si>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</si>
  <si>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</si>
  <si>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</si>
  <si>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</si>
  <si>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</si>
  <si>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</si>
  <si>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</si>
  <si>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</si>
  <si>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</si>
  <si>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</si>
  <si>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</si>
  <si>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</si>
  <si>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</si>
  <si>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</si>
  <si>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</si>
  <si>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</si>
  <si>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</si>
  <si>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</si>
  <si>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</si>
  <si>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</si>
  <si>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</si>
  <si>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</si>
  <si>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</si>
  <si>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</si>
  <si>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</si>
  <si>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</si>
  <si>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</si>
  <si>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</si>
  <si>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</si>
  <si>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</si>
  <si>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</si>
  <si>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</si>
  <si>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</si>
  <si>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</si>
  <si>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</si>
  <si>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</si>
  <si>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</si>
  <si>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</si>
  <si>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</si>
  <si>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</si>
  <si>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</si>
  <si>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</si>
  <si>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</si>
  <si>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</si>
  <si>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</si>
  <si>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</si>
  <si>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</si>
  <si>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</si>
  <si>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</si>
  <si>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</si>
  <si>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</si>
  <si>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</si>
  <si>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</si>
  <si>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</si>
  <si>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</si>
  <si>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</si>
  <si>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</si>
  <si>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</si>
  <si>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</si>
  <si>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</si>
  <si>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</si>
  <si>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</si>
  <si>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</si>
  <si>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</si>
  <si>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</si>
  <si>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</si>
  <si>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</si>
  <si>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</si>
  <si>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</si>
  <si>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</si>
  <si>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</si>
  <si>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</si>
  <si>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</si>
  <si>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</si>
  <si>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</si>
  <si>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</si>
  <si>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</si>
  <si>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</si>
  <si>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</si>
  <si>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</si>
  <si>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</si>
  <si>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</si>
  <si>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</si>
  <si>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</si>
  <si>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</si>
  <si>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</si>
  <si>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</si>
  <si>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</si>
  <si>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</si>
  <si>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</si>
  <si>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</si>
  <si>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</si>
  <si>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</si>
  <si>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</si>
  <si>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</si>
  <si>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</si>
  <si>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</si>
  <si>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</si>
  <si>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</si>
  <si>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</si>
  <si>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</si>
  <si>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</si>
  <si>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</si>
  <si>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</si>
  <si>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</si>
  <si>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</si>
  <si>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</si>
  <si>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</si>
  <si>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</si>
  <si>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</si>
  <si>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</si>
  <si>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</si>
  <si>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</si>
  <si>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</si>
  <si>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</si>
  <si>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</si>
  <si>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</si>
  <si>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</si>
  <si>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</si>
  <si>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</si>
  <si>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</si>
  <si>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</si>
  <si>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</si>
  <si>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</si>
  <si>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</si>
  <si>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</si>
  <si>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</si>
  <si>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</si>
  <si>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</si>
  <si>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</si>
  <si>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</si>
  <si>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</si>
  <si>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</si>
  <si>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</si>
  <si>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</si>
  <si>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</si>
  <si>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</si>
  <si>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</si>
  <si>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</si>
  <si>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</si>
  <si>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</si>
  <si>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</si>
  <si>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</si>
  <si>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</si>
  <si>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</si>
  <si>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</si>
  <si>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</si>
  <si>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</si>
  <si>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</si>
  <si>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</si>
  <si>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</si>
  <si>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</si>
  <si>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</si>
  <si>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</si>
  <si>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</si>
  <si>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</si>
  <si>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</si>
  <si>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</si>
  <si>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</si>
  <si>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</si>
  <si>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</si>
  <si>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</si>
  <si>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</si>
  <si>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</si>
  <si>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</si>
  <si>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</si>
  <si>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</si>
  <si>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</si>
  <si>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</si>
  <si>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</si>
  <si>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</si>
  <si>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</si>
  <si>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</si>
  <si>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</si>
  <si>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</si>
  <si>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</si>
  <si>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</si>
  <si>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</si>
  <si>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</si>
  <si>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</si>
  <si>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</si>
  <si>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</si>
  <si>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</si>
  <si>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</si>
  <si>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</si>
  <si>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</si>
  <si>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</si>
  <si>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</si>
  <si>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</si>
  <si>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</si>
  <si>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</si>
  <si>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</si>
  <si>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</si>
  <si>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</si>
  <si>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</si>
  <si>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</si>
  <si>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</si>
  <si>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</si>
  <si>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</si>
  <si>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</si>
  <si>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</si>
  <si>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</si>
  <si>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</si>
  <si>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</si>
  <si>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</si>
  <si>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</si>
  <si>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</si>
  <si>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</si>
  <si>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</si>
  <si>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</si>
  <si>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</si>
  <si>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</si>
  <si>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</si>
  <si>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</si>
  <si>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</si>
  <si>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</si>
  <si>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</si>
  <si>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</si>
  <si>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</si>
  <si>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</si>
  <si>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</si>
  <si>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</si>
  <si>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</si>
  <si>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</si>
  <si>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</si>
  <si>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</si>
  <si>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</si>
  <si>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</si>
  <si>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</si>
  <si>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</si>
  <si>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</si>
  <si>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</si>
  <si>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</si>
  <si>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</si>
  <si>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</si>
  <si>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</si>
  <si>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</si>
  <si>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</si>
  <si>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</si>
  <si>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</si>
  <si>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</si>
  <si>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</si>
  <si>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</si>
  <si>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</si>
  <si>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</si>
  <si>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</si>
  <si>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</si>
  <si>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</si>
  <si>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</si>
  <si>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</si>
  <si>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</si>
  <si>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</si>
  <si>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</si>
  <si>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</si>
  <si>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</si>
  <si>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</si>
  <si>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</si>
  <si>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</si>
  <si>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</si>
  <si>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</si>
  <si>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</si>
  <si>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</si>
  <si>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</si>
  <si>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</si>
  <si>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</si>
  <si>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</si>
  <si>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</si>
  <si>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</si>
  <si>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</si>
  <si>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</si>
  <si>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</si>
  <si>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</si>
  <si>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</si>
  <si>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</si>
  <si>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</si>
  <si>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</si>
  <si>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</si>
  <si>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</si>
  <si>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</si>
  <si>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</si>
  <si>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</si>
  <si>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</si>
  <si>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</si>
  <si>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</si>
  <si>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</si>
  <si>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</si>
  <si>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</si>
  <si>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</si>
  <si>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</si>
  <si>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</si>
  <si>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</si>
  <si>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</si>
  <si>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</si>
  <si>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</si>
  <si>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</si>
  <si>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</si>
  <si>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</si>
  <si>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</si>
  <si>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</si>
  <si>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</si>
  <si>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</si>
  <si>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</si>
  <si>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</si>
  <si>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</si>
  <si>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</si>
  <si>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</si>
  <si>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</si>
  <si>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</si>
  <si>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</si>
  <si>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</si>
  <si>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</si>
  <si>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</si>
  <si>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</si>
  <si>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</si>
  <si>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</si>
  <si>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</si>
  <si>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</si>
  <si>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</si>
  <si>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</si>
  <si>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</si>
  <si>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</si>
  <si>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</si>
  <si>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</si>
  <si>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</si>
  <si>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</si>
  <si>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</si>
  <si>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</si>
  <si>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</si>
  <si>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</si>
  <si>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</si>
  <si>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</si>
  <si>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</si>
  <si>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</si>
  <si>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</si>
  <si>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</si>
  <si>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</si>
  <si>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</si>
  <si>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</si>
  <si>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</si>
  <si>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</si>
  <si>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</si>
  <si>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</si>
  <si>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</si>
  <si>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</si>
  <si>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</si>
  <si>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</si>
  <si>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</si>
  <si>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</si>
  <si>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</si>
  <si>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</si>
  <si>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</si>
  <si>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</si>
  <si>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</si>
  <si>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</si>
  <si>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</si>
  <si>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</si>
  <si>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</si>
  <si>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</si>
  <si>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</si>
  <si>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</si>
  <si>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</si>
  <si>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</si>
  <si>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</si>
  <si>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</si>
  <si>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</si>
  <si>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</si>
  <si>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</si>
  <si>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</si>
  <si>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</si>
  <si>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</si>
  <si>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</si>
  <si>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</si>
  <si>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</si>
  <si>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</si>
  <si>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</si>
  <si>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</si>
  <si>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</si>
  <si>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</si>
  <si>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</si>
  <si>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</si>
  <si>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</si>
  <si>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</si>
  <si>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</si>
  <si>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</si>
  <si>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</si>
  <si>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</si>
  <si>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</si>
  <si>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</si>
  <si>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</si>
  <si>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</si>
  <si>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</si>
  <si>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</si>
  <si>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</si>
  <si>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</si>
  <si>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</si>
  <si>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</si>
  <si>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</si>
  <si>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</si>
  <si>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</si>
  <si>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</si>
  <si>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</si>
  <si>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</si>
  <si>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</si>
  <si>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</si>
  <si>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</si>
  <si>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</si>
  <si>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</si>
  <si>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</si>
  <si>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</si>
  <si>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</si>
  <si>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</si>
  <si>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</si>
  <si>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</si>
  <si>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</si>
  <si>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</si>
  <si>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</si>
  <si>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</si>
  <si>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</si>
  <si>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</si>
  <si>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</si>
  <si>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</si>
  <si>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</si>
  <si>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</si>
  <si>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</si>
  <si>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</si>
  <si>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</si>
  <si>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</si>
  <si>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</si>
  <si>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</si>
  <si>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</si>
  <si>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</si>
  <si>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</si>
  <si>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</si>
  <si>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</si>
  <si>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</si>
  <si>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</si>
  <si>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</si>
  <si>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</si>
  <si>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</si>
  <si>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</si>
  <si>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</si>
  <si>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</si>
  <si>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</si>
  <si>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</si>
  <si>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</si>
  <si>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</si>
  <si>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</si>
  <si>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</si>
  <si>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</si>
  <si>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</si>
  <si>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</si>
  <si>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</si>
  <si>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</si>
  <si>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</si>
  <si>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</si>
  <si>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</si>
  <si>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</si>
  <si>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</si>
  <si>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</si>
  <si>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</si>
  <si>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</si>
  <si>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</si>
  <si>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</si>
  <si>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</si>
  <si>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</si>
  <si>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</si>
  <si>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</si>
  <si>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</si>
  <si>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</si>
  <si>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</si>
  <si>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</si>
  <si>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</si>
  <si>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</si>
  <si>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</si>
  <si>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</si>
  <si>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</si>
  <si>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</si>
  <si>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</si>
  <si>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</si>
  <si>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</si>
  <si>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</si>
  <si>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</si>
  <si>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</si>
  <si>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</si>
  <si>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</si>
  <si>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</si>
  <si>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</si>
  <si>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</si>
  <si>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</si>
  <si>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</si>
  <si>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</si>
  <si>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</si>
  <si>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</si>
  <si>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</si>
  <si>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</si>
  <si>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</si>
  <si>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</si>
  <si>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</si>
  <si>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</si>
  <si>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</si>
  <si>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</si>
  <si>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</si>
  <si>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</si>
  <si>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</si>
  <si>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</si>
  <si>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</si>
  <si>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</si>
  <si>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</si>
  <si>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</si>
  <si>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</si>
  <si>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</si>
  <si>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</si>
  <si>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</si>
  <si>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</si>
  <si>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</si>
  <si>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</si>
  <si>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</si>
  <si>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</si>
  <si>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</si>
  <si>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</si>
  <si>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</si>
  <si>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</si>
  <si>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</si>
  <si>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</si>
  <si>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</si>
  <si>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</si>
  <si>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</si>
  <si>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</si>
  <si>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</si>
  <si>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</si>
  <si>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</si>
  <si>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</si>
  <si>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</si>
  <si>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</si>
  <si>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</si>
  <si>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</si>
  <si>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</si>
  <si>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</si>
  <si>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</si>
  <si>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</si>
  <si>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</si>
  <si>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</si>
  <si>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</si>
  <si>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</si>
  <si>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</si>
  <si>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</si>
  <si>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</si>
  <si>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</si>
  <si>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</si>
  <si>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</si>
  <si>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</si>
  <si>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</si>
  <si>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</si>
  <si>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</si>
  <si>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</si>
  <si>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</si>
  <si>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</si>
  <si>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</si>
  <si>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</si>
  <si>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</si>
  <si>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</si>
  <si>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</si>
  <si>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</si>
  <si>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</si>
  <si>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</si>
  <si>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</si>
  <si>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</si>
  <si>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</si>
  <si>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</si>
  <si>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</si>
  <si>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</si>
  <si>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</si>
  <si>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</si>
  <si>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</si>
  <si>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</si>
  <si>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</si>
  <si>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</si>
  <si>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</si>
  <si>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</si>
  <si>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</si>
  <si>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</si>
  <si>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</si>
  <si>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</si>
  <si>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</si>
  <si>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</si>
  <si>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</si>
  <si>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</si>
  <si>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</si>
  <si>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</si>
  <si>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</si>
  <si>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</si>
  <si>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</si>
  <si>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</si>
  <si>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</si>
  <si>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</si>
  <si>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</si>
  <si>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</si>
  <si>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</si>
  <si>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</si>
  <si>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</si>
  <si>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</si>
  <si>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</si>
  <si>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</si>
  <si>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</si>
  <si>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</si>
  <si>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</si>
  <si>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</si>
  <si>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</si>
  <si>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</si>
  <si>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</si>
  <si>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</si>
  <si>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</si>
  <si>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</si>
  <si>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</si>
  <si>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</si>
  <si>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</si>
  <si>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</si>
  <si>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</si>
  <si>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</si>
  <si>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</si>
  <si>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</si>
  <si>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</si>
  <si>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</si>
  <si>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</si>
  <si>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</si>
  <si>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</si>
  <si>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</si>
  <si>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</si>
  <si>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</si>
  <si>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</si>
  <si>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</si>
  <si>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</si>
  <si>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</si>
  <si>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</si>
  <si>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</si>
  <si>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</si>
  <si>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</si>
  <si>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</si>
  <si>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</si>
  <si>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</si>
  <si>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</si>
  <si>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</si>
  <si>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</si>
  <si>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</si>
  <si>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</si>
  <si>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</si>
  <si>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</si>
  <si>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</si>
  <si>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</si>
  <si>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</si>
  <si>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</si>
  <si>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</si>
  <si>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</si>
  <si>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</si>
  <si>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</si>
  <si>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</si>
  <si>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</si>
  <si>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</si>
  <si>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</si>
  <si>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</si>
  <si>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</si>
  <si>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</si>
  <si>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</si>
  <si>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</si>
  <si>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</si>
  <si>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</si>
  <si>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</si>
  <si>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</si>
  <si>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</si>
  <si>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</si>
  <si>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</si>
  <si>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</si>
  <si>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</si>
  <si>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</si>
  <si>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</si>
  <si>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</si>
  <si>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</si>
  <si>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</si>
  <si>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</si>
  <si>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</si>
  <si>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</si>
  <si>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</si>
  <si>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</si>
  <si>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</si>
  <si>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</si>
  <si>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</si>
  <si>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</si>
  <si>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</si>
  <si>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</si>
  <si>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</si>
  <si>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</si>
  <si>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</si>
  <si>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</si>
  <si>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</si>
  <si>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</si>
  <si>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</si>
  <si>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</si>
  <si>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</si>
  <si>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</si>
  <si>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</si>
  <si>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</si>
  <si>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</si>
  <si>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</si>
  <si>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</si>
  <si>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</si>
  <si>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</si>
  <si>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</si>
  <si>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</si>
  <si>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</si>
  <si>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</si>
  <si>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</si>
  <si>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</si>
  <si>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</si>
  <si>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</si>
  <si>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</si>
  <si>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</si>
  <si>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</si>
  <si>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</si>
  <si>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</si>
  <si>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</si>
  <si>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</si>
  <si>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</si>
  <si>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</si>
  <si>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</si>
  <si>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</si>
  <si>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</si>
  <si>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</si>
  <si>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</si>
  <si>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</si>
  <si>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</si>
  <si>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</si>
  <si>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</si>
  <si>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</si>
  <si>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</si>
  <si>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</si>
  <si>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</si>
  <si>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</si>
  <si>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</si>
  <si>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</si>
  <si>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</si>
  <si>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</si>
  <si>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</si>
  <si>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</si>
  <si>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</si>
  <si>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</si>
  <si>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</si>
  <si>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</si>
  <si>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</si>
  <si>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</si>
  <si>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</si>
  <si>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</si>
  <si>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</si>
  <si>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</si>
  <si>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</si>
  <si>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</si>
  <si>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</si>
  <si>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</si>
  <si>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</si>
  <si>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</si>
  <si>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</si>
  <si>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</si>
  <si>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</si>
  <si>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</si>
  <si>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</si>
  <si>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</si>
  <si>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</si>
  <si>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</si>
  <si>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</si>
  <si>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</si>
  <si>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</si>
  <si>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</si>
  <si>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</si>
  <si>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</si>
  <si>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</si>
  <si>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</si>
  <si>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</si>
  <si>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</si>
  <si>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</si>
  <si>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</si>
  <si>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</si>
  <si>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</si>
  <si>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</si>
  <si>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</si>
  <si>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</si>
  <si>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</si>
  <si>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</si>
  <si>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</si>
  <si>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</si>
  <si>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</si>
  <si>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</si>
  <si>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</si>
  <si>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</si>
  <si>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</si>
  <si>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</si>
  <si>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</si>
  <si>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</si>
  <si>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</si>
  <si>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</si>
  <si>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</si>
  <si>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</si>
  <si>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</si>
  <si>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</si>
  <si>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</si>
  <si>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</si>
  <si>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</si>
  <si>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</si>
  <si>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</si>
  <si>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</si>
  <si>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</si>
  <si>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</si>
  <si>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</si>
  <si>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</si>
  <si>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</si>
  <si>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</si>
  <si>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</si>
  <si>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</si>
  <si>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</si>
  <si>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</si>
  <si>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</si>
  <si>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</si>
  <si>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</si>
  <si>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</si>
  <si>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</si>
  <si>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</si>
  <si>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</si>
  <si>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</si>
  <si>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</si>
  <si>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</si>
  <si>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</si>
  <si>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</si>
  <si>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</si>
  <si>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</si>
  <si>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</si>
  <si>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</si>
  <si>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</si>
  <si>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</si>
  <si>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</si>
  <si>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</si>
  <si>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</si>
  <si>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</si>
  <si>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</si>
  <si>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</si>
  <si>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</si>
  <si>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</si>
  <si>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</si>
  <si>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</si>
  <si>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</si>
  <si>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</si>
  <si>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</si>
  <si>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</si>
  <si>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</si>
  <si>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</si>
  <si>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</si>
  <si>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</si>
  <si>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</si>
  <si>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</si>
  <si>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</si>
  <si>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</si>
  <si>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</si>
  <si>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</si>
  <si>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</si>
  <si>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</si>
  <si>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</si>
  <si>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</si>
  <si>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</si>
  <si>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</si>
  <si>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</si>
  <si>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</si>
  <si>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</si>
  <si>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</si>
  <si>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</si>
  <si>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</si>
  <si>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</si>
  <si>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</si>
  <si>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</si>
  <si>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</si>
  <si>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</si>
  <si>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</si>
  <si>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</si>
  <si>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</si>
  <si>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</si>
  <si>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</si>
  <si>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</si>
  <si>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</si>
  <si>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</si>
  <si>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</si>
  <si>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</si>
  <si>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</si>
  <si>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</si>
  <si>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</si>
  <si>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</si>
  <si>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</si>
  <si>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</si>
  <si>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</si>
  <si>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</si>
  <si>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</si>
  <si>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</si>
  <si>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</si>
  <si>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</si>
  <si>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</si>
  <si>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</si>
  <si>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</si>
  <si>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</si>
  <si>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</si>
  <si>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</si>
  <si>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</si>
  <si>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</si>
  <si>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</si>
  <si>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</si>
  <si>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</si>
  <si>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</si>
  <si>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</si>
  <si>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</si>
  <si>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</si>
  <si>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</si>
  <si>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</si>
  <si>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</si>
  <si>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</si>
  <si>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</si>
  <si>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</si>
  <si>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</si>
  <si>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</si>
  <si>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</si>
  <si>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</si>
  <si>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</si>
  <si>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</si>
  <si>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</si>
  <si>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</si>
  <si>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</si>
  <si>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</si>
  <si>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</si>
  <si>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</si>
  <si>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</si>
  <si>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</si>
  <si>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</si>
  <si>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</si>
  <si>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</si>
  <si>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</si>
  <si>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</si>
  <si>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</si>
  <si>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</si>
  <si>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</si>
  <si>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</si>
  <si>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</si>
  <si>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</si>
  <si>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</si>
  <si>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</si>
  <si>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</si>
  <si>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</si>
  <si>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</si>
  <si>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</si>
  <si>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</si>
  <si>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</si>
  <si>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</si>
  <si>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</si>
  <si>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</si>
  <si>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</si>
  <si>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</si>
  <si>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</si>
  <si>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</si>
  <si>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</si>
  <si>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</si>
  <si>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</si>
  <si>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</si>
  <si>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</si>
  <si>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</si>
  <si>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</si>
  <si>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</si>
  <si>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</si>
  <si>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</si>
  <si>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</si>
  <si>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</si>
  <si>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</si>
  <si>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</si>
  <si>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</si>
  <si>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</si>
  <si>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</si>
  <si>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</si>
  <si>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</si>
  <si>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</si>
  <si>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</si>
  <si>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</si>
  <si>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</si>
  <si>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</si>
  <si>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</si>
  <si>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</si>
  <si>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</si>
  <si>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</si>
  <si>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</si>
  <si>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</si>
  <si>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</si>
  <si>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</si>
  <si>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</si>
  <si>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</si>
  <si>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</si>
  <si>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</si>
  <si>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</si>
  <si>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</si>
  <si>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</si>
  <si>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</si>
  <si>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</si>
  <si>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</si>
  <si>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</si>
  <si>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</si>
  <si>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</si>
  <si>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</si>
  <si>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</si>
  <si>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</si>
  <si>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</si>
  <si>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</si>
  <si>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</si>
  <si>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</si>
  <si>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</si>
  <si>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</si>
  <si>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</si>
  <si>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</si>
  <si>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</si>
  <si>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</si>
  <si>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</si>
  <si>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</si>
  <si>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</si>
  <si>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</si>
  <si>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</si>
  <si>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</si>
  <si>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</si>
  <si>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</si>
  <si>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</si>
  <si>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</si>
  <si>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</si>
  <si>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</si>
  <si>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</si>
  <si>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</si>
  <si>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</si>
  <si>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</si>
  <si>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</si>
  <si>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</si>
  <si>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</si>
  <si>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</si>
  <si>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</si>
  <si>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</si>
  <si>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</si>
  <si>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</si>
  <si>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</si>
  <si>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</si>
  <si>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</si>
  <si>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</si>
  <si>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</si>
  <si>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</si>
  <si>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</si>
  <si>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</si>
  <si>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</si>
  <si>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</si>
  <si>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</si>
  <si>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</si>
  <si>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</si>
  <si>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</si>
  <si>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</si>
  <si>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</si>
  <si>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</si>
  <si>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</si>
  <si>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</si>
  <si>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</si>
  <si>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</si>
  <si>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</si>
  <si>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</si>
  <si>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</si>
  <si>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</si>
  <si>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</si>
  <si>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</si>
  <si>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</si>
  <si>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</si>
  <si>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</si>
  <si>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</si>
  <si>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</si>
  <si>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</si>
  <si>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</si>
  <si>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</si>
  <si>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</si>
  <si>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</si>
  <si>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</si>
  <si>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</si>
  <si>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</si>
  <si>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</si>
  <si>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</si>
  <si>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</si>
  <si>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</si>
  <si>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</si>
  <si>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</si>
  <si>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</si>
  <si>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</si>
  <si>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</si>
  <si>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</si>
  <si>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</si>
  <si>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</si>
  <si>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</si>
  <si>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</si>
  <si>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</si>
  <si>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</si>
  <si>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</si>
  <si>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</si>
  <si>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</si>
  <si>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</si>
  <si>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</si>
  <si>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</si>
  <si>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</si>
  <si>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</si>
  <si>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</si>
  <si>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</si>
  <si>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</si>
  <si>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</si>
  <si>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</si>
  <si>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</si>
  <si>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</si>
  <si>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</si>
  <si>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</si>
  <si>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</si>
  <si>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</si>
  <si>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</si>
  <si>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</si>
  <si>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</si>
  <si>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</si>
  <si>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</si>
  <si>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</si>
  <si>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</si>
  <si>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</si>
  <si>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</si>
  <si>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</si>
  <si>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</si>
  <si>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</si>
  <si>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</si>
  <si>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</si>
  <si>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</si>
  <si>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</si>
  <si>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</si>
  <si>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</si>
  <si>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</si>
  <si>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</si>
  <si>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</si>
  <si>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</si>
  <si>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</si>
  <si>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</si>
  <si>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</si>
  <si>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</si>
  <si>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</si>
  <si>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</si>
  <si>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</si>
  <si>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</si>
  <si>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</si>
  <si>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</si>
  <si>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</si>
  <si>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</si>
  <si>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</si>
  <si>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</si>
  <si>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</si>
  <si>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</si>
  <si>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</si>
  <si>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</si>
  <si>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</si>
  <si>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</si>
  <si>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</si>
  <si>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</si>
  <si>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</si>
  <si>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</si>
  <si>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</si>
  <si>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</si>
  <si>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</si>
  <si>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</si>
  <si>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</si>
  <si>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</si>
  <si>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</si>
  <si>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</si>
  <si>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</si>
  <si>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</si>
  <si>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</si>
  <si>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</si>
  <si>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</si>
  <si>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</si>
  <si>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</si>
  <si>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</si>
  <si>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</si>
  <si>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</si>
  <si>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</si>
  <si>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</si>
  <si>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</si>
  <si>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</si>
  <si>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</si>
  <si>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</si>
  <si>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</si>
  <si>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</si>
  <si>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</si>
  <si>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</si>
  <si>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</si>
  <si>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</si>
  <si>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</si>
  <si>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</si>
  <si>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</si>
  <si>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</si>
  <si>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</si>
  <si>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</si>
  <si>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</si>
  <si>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</si>
  <si>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</si>
  <si>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</si>
  <si>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</si>
  <si>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</si>
  <si>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</si>
  <si>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</si>
  <si>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</si>
  <si>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</si>
  <si>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</si>
  <si>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</si>
  <si>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</si>
  <si>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</si>
  <si>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</si>
  <si>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</si>
  <si>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</si>
  <si>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</si>
  <si>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</si>
  <si>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</si>
  <si>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</si>
  <si>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</si>
  <si>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</si>
  <si>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</si>
  <si>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</si>
  <si>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</si>
  <si>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</si>
  <si>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</si>
  <si>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</si>
  <si>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</si>
  <si>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</si>
  <si>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</si>
  <si>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</si>
  <si>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</si>
  <si>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</si>
  <si>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</si>
  <si>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</si>
  <si>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</si>
  <si>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</si>
  <si>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</si>
  <si>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</si>
  <si>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</si>
  <si>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</si>
  <si>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</si>
  <si>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</si>
  <si>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</si>
  <si>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</si>
  <si>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</si>
  <si>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</si>
  <si>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</si>
  <si>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</si>
  <si>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</si>
  <si>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</si>
  <si>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</si>
  <si>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</si>
  <si>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</si>
  <si>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</si>
  <si>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</si>
  <si>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</si>
  <si>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</si>
  <si>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</si>
  <si>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</si>
  <si>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</si>
  <si>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</si>
  <si>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</si>
  <si>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</si>
  <si>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</si>
  <si>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</si>
  <si>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</si>
  <si>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</si>
  <si>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</si>
  <si>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</si>
  <si>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</si>
  <si>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</si>
  <si>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</si>
  <si>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</si>
  <si>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</si>
  <si>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</si>
  <si>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</si>
  <si>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</si>
  <si>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</si>
  <si>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</si>
  <si>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</si>
  <si>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</si>
  <si>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</si>
  <si>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</si>
  <si>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</si>
  <si>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</si>
  <si>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</si>
  <si>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</si>
  <si>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</si>
  <si>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</si>
  <si>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</si>
  <si>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</si>
  <si>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</si>
  <si>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</si>
  <si>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</si>
  <si>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</si>
  <si>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</si>
  <si>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</si>
  <si>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</si>
  <si>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</si>
  <si>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</si>
  <si>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</si>
  <si>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</si>
  <si>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</si>
  <si>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</si>
  <si>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</si>
  <si>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</si>
  <si>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</si>
  <si>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</si>
  <si>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</si>
  <si>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</si>
  <si>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</si>
  <si>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</si>
  <si>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</si>
  <si>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</si>
  <si>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</si>
  <si>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</si>
  <si>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</si>
  <si>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</si>
  <si>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</si>
  <si>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</si>
  <si>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</si>
  <si>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</si>
  <si>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</si>
  <si>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</si>
  <si>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</si>
  <si>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</si>
  <si>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</si>
  <si>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</si>
  <si>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</si>
  <si>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</si>
  <si>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</si>
  <si>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</si>
  <si>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</si>
  <si>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</si>
  <si>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</si>
  <si>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</si>
  <si>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</si>
  <si>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</si>
  <si>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</si>
  <si>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</si>
  <si>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</si>
  <si>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</si>
  <si>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</si>
  <si>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</si>
  <si>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</si>
  <si>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</si>
  <si>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</si>
  <si>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</si>
  <si>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</si>
  <si>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</si>
  <si>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</si>
  <si>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</si>
  <si>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</si>
  <si>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</si>
  <si>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</si>
  <si>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</si>
  <si>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</si>
  <si>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</si>
  <si>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</si>
  <si>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</si>
  <si>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</si>
  <si>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</si>
  <si>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</si>
  <si>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</si>
  <si>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</si>
  <si>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</si>
  <si>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</si>
  <si>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</si>
  <si>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</si>
  <si>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</si>
  <si>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</si>
  <si>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</si>
  <si>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</si>
  <si>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</si>
  <si>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</si>
  <si>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</si>
  <si>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</si>
  <si>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</si>
  <si>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</si>
  <si>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</si>
  <si>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</si>
  <si>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</si>
  <si>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</si>
  <si>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</si>
  <si>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</si>
  <si>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</si>
  <si>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</si>
  <si>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</si>
  <si>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</si>
  <si>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</si>
  <si>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</si>
  <si>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</si>
  <si>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</si>
  <si>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</si>
  <si>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</si>
  <si>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</si>
  <si>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</si>
  <si>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</si>
  <si>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</si>
  <si>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</si>
  <si>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</si>
  <si>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</si>
  <si>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</si>
  <si>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</si>
  <si>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</si>
  <si>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</si>
  <si>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</si>
  <si>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</si>
  <si>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</si>
  <si>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</si>
  <si>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</si>
  <si>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</si>
  <si>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</si>
  <si>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</si>
  <si>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</si>
  <si>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</si>
  <si>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</si>
  <si>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</si>
  <si>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</si>
  <si>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</si>
  <si>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</si>
  <si>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</si>
  <si>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</si>
  <si>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</si>
  <si>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</si>
  <si>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</si>
  <si>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</si>
  <si>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</si>
  <si>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</si>
  <si>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</si>
  <si>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</si>
  <si>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</si>
  <si>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</si>
  <si>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</si>
  <si>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</si>
  <si>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</si>
  <si>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</si>
  <si>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</si>
  <si>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</si>
  <si>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</si>
  <si>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</si>
  <si>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</si>
  <si>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</si>
  <si>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</si>
  <si>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</si>
  <si>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</si>
  <si>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</si>
  <si>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</si>
  <si>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</si>
  <si>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</si>
  <si>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</si>
  <si>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</si>
  <si>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</si>
  <si>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</si>
  <si>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</si>
  <si>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</si>
  <si>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</si>
  <si>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</si>
  <si>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</si>
  <si>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</si>
  <si>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</si>
  <si>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</si>
  <si>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</si>
  <si>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</si>
  <si>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</si>
  <si>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</si>
  <si>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</si>
  <si>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</si>
  <si>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</si>
  <si>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</si>
  <si>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</si>
  <si>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</si>
  <si>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</si>
  <si>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</si>
  <si>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</si>
  <si>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</si>
  <si>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</si>
  <si>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</si>
  <si>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</si>
  <si>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</si>
  <si>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</si>
  <si>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</si>
  <si>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</si>
  <si>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</si>
  <si>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</si>
  <si>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</si>
  <si>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</si>
  <si>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</si>
  <si>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</si>
  <si>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</si>
  <si>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</si>
  <si>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</si>
  <si>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</si>
  <si>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</si>
  <si>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</si>
  <si>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</si>
  <si>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</si>
  <si>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</si>
  <si>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</si>
  <si>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</si>
  <si>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</si>
  <si>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</si>
  <si>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</si>
  <si>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</si>
  <si>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</si>
  <si>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</si>
  <si>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</si>
  <si>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</si>
  <si>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</si>
  <si>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</si>
  <si>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</si>
  <si>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</si>
  <si>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</si>
  <si>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</si>
  <si>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</si>
  <si>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</si>
  <si>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</si>
  <si>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</si>
  <si>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</si>
  <si>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</si>
  <si>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</si>
  <si>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</si>
  <si>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</si>
  <si>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</si>
  <si>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</si>
  <si>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</si>
  <si>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</si>
  <si>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</si>
  <si>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</si>
  <si>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</si>
  <si>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</si>
  <si>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</si>
  <si>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</si>
  <si>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</si>
  <si>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</si>
  <si>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</si>
  <si>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</si>
  <si>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</si>
  <si>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</si>
  <si>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</si>
  <si>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</si>
  <si>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</si>
  <si>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</si>
  <si>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</si>
  <si>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</si>
  <si>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</si>
  <si>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</si>
  <si>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</si>
  <si>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</si>
  <si>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</si>
  <si>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</si>
  <si>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</si>
  <si>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</si>
  <si>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</si>
  <si>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</si>
  <si>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</si>
  <si>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</si>
  <si>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</si>
  <si>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</si>
  <si>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</si>
  <si>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</si>
  <si>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</si>
  <si>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</si>
  <si>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</si>
  <si>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</si>
  <si>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</si>
  <si>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</si>
  <si>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</si>
  <si>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</si>
  <si>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</si>
  <si>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</si>
  <si>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</si>
  <si>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</si>
  <si>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</si>
  <si>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</si>
  <si>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</si>
  <si>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</si>
  <si>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</si>
  <si>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</si>
  <si>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PCM-20251206-00001433</t>
  </si>
  <si>
    <t>EM team need 40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</si>
  <si>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</si>
  <si>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</si>
  <si>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</si>
  <si>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</si>
  <si>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</si>
  <si>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</si>
  <si>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</si>
  <si>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</si>
  <si>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</si>
  <si>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</si>
  <si>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</si>
  <si>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</si>
  <si>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</si>
  <si>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</si>
  <si>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</si>
  <si>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</si>
  <si>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</si>
  <si>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PCM-20251206-00001467</t>
  </si>
  <si>
    <t>20 m high traffic issue</t>
  </si>
  <si>
    <t>PCM-20251206-00001569</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</si>
  <si>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</si>
  <si>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</si>
  <si>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</si>
  <si>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</si>
  <si>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</si>
  <si>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</si>
  <si>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</si>
  <si>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</si>
  <si>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</si>
  <si>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</si>
  <si>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</si>
  <si>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PCM-20251206-00001491</t>
  </si>
  <si>
    <t>team on the way need 45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</si>
</sst>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5" fillId="8" borderId="8"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9" totalsRowShown="0" headerRowDxfId="96" dataDxfId="95" headerRowBorderDxfId="93" tableBorderDxfId="94" totalsRowBorderDxfId="92">
  <autoFilter ref="A1:L1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2" totalsRowShown="0" headerRowDxfId="46" dataDxfId="45" headerRowBorderDxfId="43" tableBorderDxfId="44" totalsRowBorderDxfId="42">
  <autoFilter ref="A1:L1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6" totalsRowShown="0" headerRowDxfId="13" tableBorderDxfId="12">
  <autoFilter ref="A1:L40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334.84404525462742</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11387</v>
      </c>
      <c r="E3" s="123" t="s">
        <v>39106</v>
      </c>
      <c r="F3" s="122">
        <v>45997.724004629628</v>
      </c>
      <c r="G3" s="121">
        <f ca="1">IFERROR(NOW()-F3,"-")</f>
        <v>6.8466550925222691E-2</v>
      </c>
      <c r="H3" s="122">
        <v>45997.717060185183</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45997.792471180554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45997.792471180554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45997.792471180554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45997.792471180554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45997.792471180554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45997.792471180554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45997.792471180554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45997.792471180554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45997.792471180554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45997.792471180554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45997.792471180554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45997.792471180554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45997.792471180554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45997.792471180554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45997.792471180554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45997.792471180554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45997.792471180554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45997.792471180554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45997.792471180554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45997.792471180554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45997.792471180554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45997.792471180554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45997.792471180554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45997.792471180554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45997.792471180554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45997.792471180554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45997.792471180554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45997.792471180554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45997.792471180554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45997.792471180554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45997.792471180554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45997.792471180554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45997.792471180554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45997.792471180554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45997.792471180554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45997.792471180554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45997.792471180554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45997.792471180554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45997.792471180554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45997.792471180554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45997.792471180554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45997.792471180554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45997.792471180554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45997.792471180554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45997.792471180554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45997.792471180554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45997.792471180554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45997.792471180554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45997.792471180554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45997.792471180554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45997.792471180554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45997.792471180554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45997.792471180554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45997.792471180554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45997.792471180554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45997.792471180554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45997.792471180554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45997.792471180554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45997.792471180554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45997.792471180554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45997.792471180554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45997.792471180554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45997.792471180554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45997.792471180554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45997.792471180554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45997.792471180554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45997.792471180554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45997.792471180554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45997.792471180554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45997.792471180554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45997.792471180554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45997.792471180554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45997.792471180554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45997.792471180554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45997.792471180554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45997.792471180554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45997.792471180554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45997.792471180554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45997.792471180554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45997.792471180554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45997.792471180554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45997.792471180554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45997.792471180554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45997.792471180554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45997.792471180554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45997.792471180554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45997.792471180554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45997.792471180554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45997.792471180554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45997.792471180554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45997.792471180554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45997.792471180554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45997.792471180554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45997.792471180554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45997.792471180554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45997.792471180554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45997.792471180554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45997.792471180554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45997.792471180554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45997.792471180554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45997.792471180554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45997.792471180554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45997.792471180554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45997.792471180554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45997.792471180554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45997.792471180554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45997.792471180554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45997.792471180554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45997.792471180554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45997.792471180554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45997.792471180554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45997.792471180554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45997.792471180554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45997.792471180554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45997.792471180554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45997.792471180554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45997.792471180554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45997.792471180554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45997.792471180554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45997.792471180554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45997.792471180554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45997.792471180554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45997.792471180554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45997.792471180554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45997.792471180554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45997.792471180554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45997.792471180554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45997.792471180554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45997.792471180554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45997.792471180554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45997.792471180554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45997.792471180554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45997.792471180554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45997.792471180554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45997.792471180554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45997.792471180554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45997.792471180554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45997.792471180554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45997.792471180554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45997.792471180554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45997.792471180554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45997.792471180554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45997.792471180554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45997.792471180554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45997.792471180554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45997.792471180554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45997.792471180554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45997.792471180554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45997.792471180554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45997.792471180554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45997.792471180554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45997.792471180554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45997.792471180554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45997.792471180554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45997.792471180554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45997.792471180554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45997.792471180554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45997.792471180554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45997.792471180554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45997.792471180554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45997.792471180554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45997.792471180554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45997.792471180554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45997.792471180554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45997.792471180554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45997.792471180554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45997.792471180554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45997.792471180554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45997.792471180554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45997.792471180554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45997.792471180554</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45997.792471180554</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45997.792471180554</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45997.792471180554</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45997.792471180554</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45997.792471180554</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45997.792471180554</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45997.792471180554</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45997.792471180554</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45997.792471180554</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45997.792471180554</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45997.792471180554</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45997.792471180554</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45997.792471180554</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45997.792471180554</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45997.792471180554</v>
      </c>
      <c r="H189" s="122"/>
      <c r="I189" s="124" t="str">
        <f>IFERROR(VLOOKUP(D189,DB!A:F,6,0),"")</f>
        <v/>
      </c>
      <c r="J189" s="124" t="str">
        <f>IFERROR(VLOOKUP(D189,DB!A:G,7,0),"")</f>
        <v/>
      </c>
      <c r="K189" s="120"/>
      <c r="L189" s="119" t="str">
        <f>IFERROR(VLOOKUP(D189,DB!A:I,9,0),"")</f>
        <v/>
      </c>
    </row>
  </sheetData>
  <customSheetViews>
    <customSheetView guid="{F6042A99-DD27-4453-835D-0834D95730CC}" filter="1" showAutoFilter="1">
      <pageMargins left="0" right="0" top="0" bottom="0" header="0" footer="0"/>
      <autoFilter ref="B1:M1" xr:uid="{E38F3047-63C3-47FF-8851-8033A7AF7A50}"/>
    </customSheetView>
  </customSheetViews>
  <dataValidations count="2">
    <dataValidation allowBlank="1" showInputMessage="1" showErrorMessage="1" sqref="E1" xr:uid="{5DBA255D-CDD9-49FB-AD3C-AF70AB4EE696}"/>
    <dataValidation type="list" allowBlank="1" showInputMessage="1" showErrorMessage="1" sqref="E2:E1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172.79263321759208</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13.405052199072088</v>
      </c>
      <c r="H4" s="97">
        <v>45984.381168981483</v>
      </c>
      <c r="I4" s="18" t="str">
        <f>IFERROR(VLOOKUP(D4,DB!A:F,6,0),"")</f>
        <v>SCECO</v>
      </c>
      <c r="J4" s="18" t="str">
        <f>IFERROR(VLOOKUP(D4,DB!A:G,7,0),"")</f>
        <v>Vandalized</v>
      </c>
      <c r="K4" s="19" t="s">
        <v>39117</v>
      </c>
      <c r="L4" s="18" t="str">
        <f>IFERROR(VLOOKUP(D4,DB!A:I,9,0),"")</f>
        <v>Latis</v>
      </c>
    </row>
    <row r="5" spans="1:12" s="154" customFormat="1" ht="31.5" customHeight="1">
      <c r="A5" s="155" t="s">
        <v>39118</v>
      </c>
      <c r="B5" s="58" t="str">
        <f>IFERROR(VLOOKUP(D5,DB!A:K,11,0),"")</f>
        <v>R2</v>
      </c>
      <c r="C5" s="58">
        <v>1</v>
      </c>
      <c r="D5" s="58" t="s">
        <v>22828</v>
      </c>
      <c r="E5" s="81" t="s">
        <v>39119</v>
      </c>
      <c r="F5" s="71">
        <v>45997.355381944442</v>
      </c>
      <c r="G5" s="72">
        <f ca="1">IFERROR(NOW()-F5,"-")</f>
        <v>0.43708900463389</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58"/>
      <c r="E6" s="18"/>
      <c r="F6" s="97"/>
      <c r="G6" s="98">
        <f ca="1">IFERROR(NOW()-F6,"-")</f>
        <v>45997.792470949076</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45997.792470949076</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45997.792470949076</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45997.792470949076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45997.792470949076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45997.792470949076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45997.792470949076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45997.792470949076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45997.792470949076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45997.792470949076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45997.792470949076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45997.792470949076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45997.792470949076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45997.792470949076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45997.792470949076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45997.792470949076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45997.792470949076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45997.792470949076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45997.792470949076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45997.792470949076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45997.792470949076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45997.792470949076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45997.792470949076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45997.792470949076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45997.792470949076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45997.792470949076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45997.792470949076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45997.792470949076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45997.792470949076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45997.792470949076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45997.792470949076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45997.792470949076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45997.792470949076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45997.792470949076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45997.792470949076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45997.792470949076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45997.792470949076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45997.792470949076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45997.792470949076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45997.792470949076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45997.792470949076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45997.792470949076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45997.792470949076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45997.792470949076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45997.792470949076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45997.792470949076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45997.792470949076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45997.792470949076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45997.792470949076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45997.792470949076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45997.792470949076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45997.792470949076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45997.792470949076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45997.792470949076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45997.792470949076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45997.792470949076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45997.792470949076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45997.792470949076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45997.792470949076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45997.792470949076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45997.792470949076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45997.792470949076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45997.792470949076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45997.792470949076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45997.792470949076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45997.792470949076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45997.792470949076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45997.792470949076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45997.792470949076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45997.792470949076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45997.792470949076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45997.792470949076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45997.792470949076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45997.792470949076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45997.792470949076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45997.792470949076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45997.792470949076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45997.792470949076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45997.792470949076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45997.792470949076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45997.792470949076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45997.792470949076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45997.792470949076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45997.792470949076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45997.792470949076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45997.792470949076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45997.792470949076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45997.792470949076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45997.792470949076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45997.792470949076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45997.792470949076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45997.792470949076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45997.792470949076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45997.792470949076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45997.792470949076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45997.792470949076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45997.792470949076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45997.792470949076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45997.792470949076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45997.792470949076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45997.792470949076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45997.792470949076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45997.792470949076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45997.792470949076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45997.792470949076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45997.792470949076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45997.792470949076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45997.792470949076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45997.792470949076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45997.792470949076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45997.792470949076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45997.792470949076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45997.792470949076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45997.792470949076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45997.792470949076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45997.792470949076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45997.792470949076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45997.792470949076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45997.792470949076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45997.792470949076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45997.792470949076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45997.792470949076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45997.792470949076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45997.792470949076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45997.792470949076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45997.792470949076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45997.792470949076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45997.792470949076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45997.792470949076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45997.792470949076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45997.792470949076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45997.792470949076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45997.792470949076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45997.792470949076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45997.792470949076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45997.792470949076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45997.792470949076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45997.792470949076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45997.792470949076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45997.792470949076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45997.792470949076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45997.792470949076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45997.792470949076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45997.792470949076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45997.792470949076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45997.792470949076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45997.792470949076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45997.792470949076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45997.792470949076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45997.792470949076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45997.792470949076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45997.792470949076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45997.792470949076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45997.792470949076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45997.792470949076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45997.792470949076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45997.792470949076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45997.792470949076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45997.792470949076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45997.792470949076</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45997.792470949076</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45997.792470949076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45997.792470949076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45997.792470949076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45997.792470949076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45997.792470949076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45997.792470949076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45997.792470949076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45997.792470949076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45997.792470949076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45997.792470949076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45997.792470949076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45997.792470949076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45997.792470949076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45997.792470949076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45997.792470949076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45997.792470949076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45997.792470949076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45997.792470949076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45997.792470949076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45997.792470949076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45997.792470949076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45997.792470949076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45997.792470949076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45997.792470949076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45997.792470949076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45997.792470949076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45997.792470949076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45997.792470949076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45997.792470949076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45997.792470949076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45997.792470949076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45997.792470949076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45997.792470949076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45997.792470949076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45997.792470949076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45997.792470949076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45997.792470949076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45997.792470949076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45997.792470949076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45997.792470949076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45997.792470949076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45997.792470949076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45997.792470949076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45997.792470949076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45997.792470949076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45997.792470949076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45997.792470949076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45997.792470949076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45997.792470949076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45997.792470949076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45997.792470949076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45997.792470949076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45997.792470949076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45997.792470949076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45997.792470949076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45997.792470949076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45997.792470949076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45997.792470949076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45997.792470949076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45997.792470949076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45997.792470949076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45997.792470949076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45997.792470949076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45997.792470949076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45997.792470949076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45997.792470949076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45997.792470949076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45997.792470949076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45997.792470949076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45997.792470949076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45997.792470949076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45997.792470949076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45997.792470949076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45997.792470949076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45997.792470949076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45997.792470949076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45997.792470949076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45997.792470949076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45997.792470949076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45997.792470949076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45997.792470949076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45997.792470949076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45997.792470949076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45997.792470949076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45997.792470949076</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45997.792470949076</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45997.792470949076</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45997.792470949076</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45997.792470949076</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45997.792470949076</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45997.792470949076</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45997.792470949076</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45997.792470949076</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45997.792470949076</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45997.792470949076</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45997.792470949076</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45997.792470949076</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45997.792470949076</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45997.792470949076</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45997.792470949076</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45997.792470949076</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45997.792470949076</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45997.792470949076</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45997.792470949076</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45997.792470949076</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45997.792470949076</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45997.792470949076</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45997.792470949076</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45997.792470949076</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45997.792471180554</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45997.792471180554</v>
      </c>
      <c r="H3" s="22"/>
      <c r="I3" s="19" t="str">
        <f>IFERROR(VLOOKUP(D3,DB!A:F,6,0),"")</f>
        <v/>
      </c>
      <c r="J3" s="18" t="str">
        <f>IFERROR(VLOOKUP(D3,DB!A:G,7,0),"")</f>
        <v/>
      </c>
      <c r="K3" s="42"/>
      <c r="L3" s="23" t="str">
        <f>IFERROR(VLOOKUP(D3,DB!A:I,9,0),"")</f>
        <v/>
      </c>
    </row>
    <row r="4" spans="1:13" ht="15" customHeight="1">
      <c r="A4" s="19"/>
      <c r="B4" s="58" t="str">
        <f>IFERROR(VLOOKUP(D4,DB!A:K,11,0),"")</f>
        <v/>
      </c>
      <c r="C4" s="18"/>
      <c r="D4" s="156"/>
      <c r="E4" s="18"/>
      <c r="F4" s="20"/>
      <c r="G4" s="21">
        <f t="shared" ca="1" si="0"/>
        <v>45997.792471180554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45997.792471180554</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45997.792471180554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45997.792471180554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45997.792471180554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45997.792471180554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45997.792471180554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45997.792471180554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45997.792471180554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45997.792471180554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45997.792471180554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45997.792471180554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45997.792471180554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45997.792471180554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45997.792471180554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45997.792471180554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45997.792471180554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45997.792471180554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45997.792471180554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45997.792471180554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45997.792471180554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45997.792471180554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45997.792471180554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45997.792471180554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45997.792471180554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45997.792471180554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45997.792471180554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45997.792471180554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45997.792471180554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45997.792471180554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45997.792471180554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45997.792471180554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45997.792471180554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45997.792471180554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45997.792471180554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45997.792471180554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45997.792471180554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45997.792471180554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45997.792471180554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45997.792471180554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45997.792471180554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45997.792471180554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45997.792471180554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45997.792471180554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45997.792471180554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45997.792471180554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45997.792471180554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45997.792471180554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45997.792471180554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45997.792471180554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45997.792471180554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45997.792471180554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45997.792471180554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45997.792471180554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45997.792471180554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45997.792471180554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45997.792471180554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45997.792471180554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45997.792471180554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45997.792471180554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45997.792471180554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45997.792471180554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45997.792471180554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45997.792471180554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45997.792471180554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45997.792471180554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45997.792471180554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45997.792471180554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45997.792471180554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45997.792471180554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45997.792471180554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45997.792471180554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45997.792471180554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45997.792471180554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45997.792471180554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45997.792471180554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45997.792471180554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45997.792471180554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45997.792471180554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45997.792471180554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45997.792471180554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45997.792471180554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45997.792471180554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45997.792471180554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45997.792471180554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45997.792471180554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45997.792471180554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45997.792471180554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45997.792471180554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45997.792471180554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45997.792471180554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45997.792471180554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45997.792471180554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45997.792471180554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45997.792471180554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45997.792471180554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45997.792471180554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45997.792471180554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45997.792471180554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45997.792471180554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45997.792471180554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45997.792471180554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45997.792471180554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45997.792471180554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45997.792471180554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45997.792471180554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45997.792471180554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45997.792471180554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45997.792471180554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45997.792471180554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45997.792471180554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45997.792471180554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45997.792471180554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45997.792471180554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45997.792471180554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45997.792471180554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45997.792471180554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45997.792471180554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45997.792471180554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45997.792471180554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45997.792471180554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45997.792471180554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45997.792471180554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45997.792471180554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45997.792471180554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45997.792471180554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45997.792471180554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45997.792471180554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45997.792471180554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45997.792471180554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45997.792471180554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45997.792471180554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45997.792471180554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45997.792471180554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45997.792471180554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45997.792471180554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45997.792471180554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45997.792471180554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45997.792471180554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45997.792471180554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45997.792471180554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45997.792471180554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45997.792471180554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45997.792471180554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45997.792471180554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45997.792471180554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45997.792471180554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45997.792471180554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45997.792471180554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45997.792471180554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45997.792471180554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45997.792471180554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45997.792471180554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45997.792471180554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45997.792471180554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45997.792471180554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45997.792471180554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45997.792471180554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45997.792471180554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45997.792471180554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45997.792471180554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45997.792471180554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45997.792471180554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45997.792471180554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45997.792471180554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45997.792471180554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45997.792471180554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45997.792471180554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45997.792471180554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45997.792471180554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45997.792471180554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45997.792471180554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45997.792471180554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45997.792471180554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45997.792471180554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45997.792471180554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45997.792471180554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45997.792471180554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45997.792471180554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45997.792471180554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45997.792471180554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45997.792471180554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45997.792471180554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45997.792471180554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45997.792471180554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45997.792471180554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45997.792471180554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45997.792471180554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45997.792471180554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45997.792471180554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45997.792471180554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45997.792471180554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45997.792471180554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45997.792471180554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45997.792471180554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45997.792471180554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45997.792471180554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45997.792471180554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45997.792471180554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45997.792471180554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45997.792471180554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45997.792471180554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45997.792471180554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45997.792471180554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45997.792471180554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45997.792471180554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45997.792471180554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45997.792471180554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45997.792471180554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45997.792471180554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45997.792471180554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45997.792471180554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45997.792471180554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45997.792471180554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45997.792471180554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45997.792471180554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45997.792471180554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45997.792471180554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45997.792471180554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45997.792471180554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45997.792471180554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45997.792471180554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45997.792471180554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45997.792471180554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45997.792471180554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45997.792471180554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45997.792471180554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45997.792471180554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45997.792471180554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45997.792471180554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45997.792471180554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45997.792471180554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45997.792471180554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45997.792471180554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45997.792471180554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45997.792471180554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45997.792471180554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45997.792471180554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45997.792471180554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45997.792471180554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45997.792471180554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45997.792471180554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45997.792471180554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45997.792471180554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45997.792471180554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45997.792471180554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45997.792471180554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45997.792471180554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45997.792471180554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45997.792471180554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45997.792471180554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45997.792471180554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45997.792471180554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45997.792471180554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45997.792471180554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45997.792471180554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45997.792471180554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45997.792471180554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45997.792471180554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45997.792471180554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45997.792471180554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45997.792471180554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45997.792471180554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45997.792471180554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45997.792471180554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45997.792471180554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45997.792471180554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45997.792471180554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45997.792471180554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45997.792471180554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45997.792471180554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45997.792471180554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45997.792471180554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45997.792471180554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45997.792471180554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45997.792471180554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45997.792471180554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45997.792471180554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45997.792471180554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45997.792471180554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45997.792471180554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45997.792471180554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45997.792471180554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45997.792471180554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45997.792471180554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45997.792471180554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45997.792471180554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45997.792471180554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45997.792471180554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45997.792471180554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45997.792471180554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45997.792471180554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45997.792471180554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45997.792471180554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45997.792471180554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45997.792471180554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45997.792471180554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45997.792471180554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45997.792471180554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45997.792471180554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45997.792471180554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45997.792471180554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45997.792471180554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45997.792471180554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45997.792471180554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45997.792471180554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45997.792471180554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45997.792471180554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45997.792471180554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45997.792471180554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45997.792471180554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45997.792471180554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45997.792471180554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45997.792471180554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45997.792471180554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45997.792471180554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45997.792471180554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45997.792471180554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45997.792471180554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45997.792471180554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45997.792471180554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45997.792471180554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45997.792471180554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45997.792471180554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45997.792471180554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45997.792471180554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45997.792471180554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45997.792471180554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45997.792471180554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45997.792471180554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45997.792471180554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45997.792471180554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45997.792471180554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45997.792471180554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45997.792471180554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45997.792471180554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45997.792471180554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45997.792471180554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45997.792471180554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45997.792471180554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45997.792471180554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45997.792471180554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45997.792471180554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45997.792471180554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45997.792471180554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45997.792471180554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45997.792471180554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45997.792471180554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45997.792471180554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45997.792471180554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45997.792471180554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45997.792471180554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45997.792471180554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45997.792471180554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45997.792471180554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45997.792471180554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45997.792471180554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45997.792471180554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45997.792471180554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45997.792471180554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45997.792471180554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45997.792471180554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45997.792471180554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45997.792471180554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45997.792471180554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45997.792471180554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45997.792471180554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45997.792471180554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45997.792471180554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45997.792471180554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45997.792471180554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45997.792471180554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45997.792471180554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45997.792471180554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45997.792471180554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45997.792471180554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45997.792471180554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45997.792471180554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45997.792471180554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45997.792471180554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45997.792471180554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45997.792471180554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45997.792471180554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45997.792471180554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45997.792471180554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45997.792471180554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45997.792471180554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45997.792471180554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45997.792471180554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45997.792471180554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45997.792471180554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45997.792471180554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45997.792471180554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45997.792471180554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45997.792471180554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45997.792471180554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45997.792471180554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45997.792471180554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45997.792471180554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45997.792471180554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45997.792471180554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45997.792471180554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45997.792471180554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45997.792471180554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45997.792471180554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45997.792471180554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45997.792471180554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45997.792471180554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45997.792471180554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45997.792471180554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45997.792471180554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45997.792471180554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45997.792471180554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45997.792471180554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45997.792471180554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45997.792471180554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45997.792471180554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45997.792471180554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45997.792471180554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45997.792471180554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45997.792471180554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45997.792471180554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45997.792471180554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45997.792471180554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45997.792471180554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45997.792471180554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45997.792471180554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45997.792471180554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45997.792471180554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45997.792471180554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45997.792471180554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45997.792471180554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45997.792471180554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45997.792471180554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45997.792471180554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45997.792471180554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45997.792471180554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45997.792471180554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45997.792471180554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45997.792471180554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45997.792471180554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45997.792471180554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45997.792471180554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45997.792471180554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45997.792471180554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45997.792471180554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45997.792471180554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45997.792471180554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45997.792471180554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45997.792471180554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45997.792471180554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45997.792471180554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45997.792471180554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45997.792471180554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45997.792471180554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45997.792471180554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45997.792471180554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45997.792471180554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45997.792471180554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45997.792471180554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45997.792471180554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45997.792471180554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45997.792471180554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45997.792471180554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45997.792471180554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45997.792471180554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45997.792471180554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45997.792471180554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45997.792471180554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45997.792471180554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45997.792471180554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45997.792471180554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45997.792471180554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45997.792471180554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45997.792471180554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45997.792471180554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45997.792471180554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45997.792471180554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45997.792471180554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45997.792471180554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45997.792471180554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45997.792471180554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45997.792471180554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45997.792471180554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45997.792471180554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45997.792471180554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45997.792471180554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45997.792471180554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45997.792471180554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45997.792471180554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45997.792471180554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45997.792471180554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45997.792471180554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45997.792471180554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45997.792471180554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45997.792471180554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45997.792471180554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45997.792471180554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45997.792471180554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45997.792471180554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45997.792471180554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45997.792471180554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45997.792471180554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45997.792471180554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45997.792471180554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45997.792471180554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45997.792471180554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45997.792471180554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45997.792471180554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45997.792471180554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45997.792471180554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45997.792471180554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45997.792471180554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45997.792471180554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45997.792471180554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45997.792471180554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45997.792471180554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45997.792471180554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45997.792471180554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45997.792471180554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45997.792471180554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45997.792471180554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45997.792471180554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45997.792471180554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45997.792471180554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45997.792471180554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45997.792471180554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45997.792471180554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45997.792471180554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45997.792471180554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45997.792471180554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45997.792471180554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45997.792471180554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45997.792471180554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45997.792471180554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45997.792471180554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45997.792471180554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45997.792471180554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45997.792471180554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45997.792471180554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45997.792471180554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45997.792471180554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45997.792471180554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45997.792471180554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45997.792471180554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45997.792471180554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45997.792471180554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45997.792471180554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45997.792471180554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45997.792471180554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45997.792471180554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45997.792471180554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45997.792471180554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45997.792471180554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45997.792471180554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45997.792471180554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45997.792471180554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45997.792471180554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45997.792471180554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45997.792471180554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45997.792471180554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45997.792471180554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45997.792471180554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45997.792471180554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45997.792471180554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45997.792471180554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45997.792471180554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45997.792471180554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45997.792471180554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45997.792471180554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45997.792471180554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45997.792471180554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45997.792471180554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45997.792471180554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45997.792471180554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45997.792471180554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45997.792471180554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45997.792471180554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45997.792471180554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45997.792471180554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45997.792471180554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45997.792471180554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45997.792471180554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45997.792471180554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45997.792471180554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45997.792471180554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45997.792471180554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45997.792471180554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45997.792471180554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45997.792471180554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45997.792471180554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45997.792471180554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45997.792471180554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45997.792471180554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45997.792471180554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45997.792471180554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45997.792471180554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45997.792471180554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45997.792471180554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45997.792471180554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45997.792471180554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45997.792471180554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45997.792471180554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45997.792471180554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45997.792471180554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45997.792471180554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45997.792471180554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45997.792471180554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45997.792471180554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45997.792471180554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45997.792471180554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45997.792471180554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45997.792471180554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45997.792471180554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45997.792471180554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45997.792471180554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45997.792471180554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45997.792471180554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45997.792471180554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45997.792471180554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45997.792471180554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45997.792471180554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45997.792471180554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45997.792471180554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45997.792471180554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45997.792471180554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45997.792471180554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45997.792471180554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45997.792471180554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45997.792471180554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45997.792471180554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45997.792471180554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45997.792471180554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45997.792471180554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45997.792471180554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45997.792471180554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45997.792471180554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45997.792471180554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45997.792471180554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45997.792471180554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45997.792471180554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45997.792471180554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45997.792471180554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45997.792471180554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45997.792471180554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45997.792471180554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45997.792471180554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45997.792471180554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45997.792471180554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45997.792471180554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45997.792471180554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45997.792471180554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45997.792471180554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45997.792471180554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45997.792471180554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45997.792471180554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45997.792471180554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45997.792471180554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45997.792471180554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45997.792471180554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45997.792471180554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45997.792471180554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45997.792471180554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45997.792471180554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45997.792471180554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45997.792471180554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45997.792471180554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45997.792471180554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45997.792471180554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45997.792471180554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45997.792471180554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45997.792471180554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45997.792471180554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45997.792471180554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45997.792471180554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45997.792471180554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45997.792471180554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45997.792471180554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45997.792471180554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45997.792471180554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45997.792471180554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45997.792471180554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45997.792471180554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45997.792471180554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45997.792471180554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45997.792471180554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45997.792471180554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45997.792471180554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45997.792471180554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45997.792471180554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45997.792471180554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45997.792471180554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45997.792471180554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45997.792471180554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45997.792471180554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45997.792471180554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45997.792471180554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45997.792471180554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45997.792471180554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45997.792471180554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45997.792471180554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45997.792471180554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45997.792471180554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45997.792471180554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45997.792471180554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45997.792471180554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45997.792471180554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45997.792471180554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45997.792471180554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45997.792471180554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45997.792471180554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45997.792471180554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45997.792471180554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45997.792471180554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45997.792471180554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45997.792471180554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45997.792471180554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45997.792471180554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45997.792471180554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45997.792471180554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45997.792471180554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45997.792471180554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45997.792471180554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45997.792471180554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45997.792471180554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45997.792471180554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45997.792471180554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45997.792471180554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45997.792471180554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45997.792471180554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45997.792471180554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45997.792471180554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45997.792471180554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45997.792471180554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45997.792471180554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45997.792471180554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45997.792471180554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45997.792471180554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45997.792471180554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45997.792471180554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45997.792471180554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45997.792471180554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45997.792471180554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45997.792471180554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45997.792471180554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45997.792471180554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45997.792471180554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45997.792471180554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45997.792471180554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45997.792471180554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45997.792471180554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45997.792471180554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45997.792471180554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45997.792471180554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45997.792471180554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45997.792471180554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45997.792471180554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45997.792471180554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45997.792471180554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45997.792471180554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45997.792471180554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45997.792471180554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45997.792471180554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45997.792471180554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45997.792471180554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45997.792471180554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45997.792471180554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45997.792471180554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45997.792471180554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45997.792471180554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45997.792471180554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45997.792471180554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45997.792471180554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45997.792471180554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45997.792471180554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45997.792471180554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45997.792471180554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45997.792471180554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45997.792471180554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45997.792471180554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45997.792471180554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45997.792471180554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45997.792471180554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45997.792471180554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45997.792471180554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45997.792471180554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45997.792471180554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45997.792471180554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45997.792471180554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45997.792471180554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45997.792471180554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45997.792471180554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45997.792471180554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45997.792471180554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45997.792471180554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45997.792471180554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45997.792471180554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45997.792471180554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45997.792471180554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45997.792471180554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45997.792471180554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45997.792471180554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45997.792471180554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45997.792471180554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45997.792471180554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45997.792471180554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45997.792471180554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45997.792471180554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45997.792471180554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45997.792471180554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45997.792471180554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45997.792471180554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45997.792471180554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45997.792471180554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45997.792471180554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45997.792471180554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45997.792471180554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45997.792471180554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45997.792471180554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45997.792471180554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45997.792471180554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45997.792471180554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45997.792471180554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45997.792471180554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45997.792471180554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45997.792471180554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45997.792471180554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45997.792471180554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45997.792471180554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45997.792471180554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45997.792471180554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45997.792471180554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45997.792471180554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45997.792471180554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45997.792471180554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45997.792471180554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45997.792471180554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45997.792471180554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45997.792471180554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45997.792471180554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45997.792471180554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45997.792471180554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45997.792471180554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45997.792471180554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45997.792471180554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45997.792471180554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45997.792471180554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45997.792471180554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45997.792471180554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45997.792471180554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45997.792471180554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45997.792471180554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45997.792471180554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45997.792471180554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45997.792471180554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45997.792471180554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45997.792471180554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45997.792471180554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45997.792471180554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45997.792471180554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45997.792471180554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45997.792471180554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45997.792471180554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45997.792471180554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45997.792471180554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45997.792471180554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45997.792471180554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45997.792471180554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45997.792471180554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45997.792471180554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45997.792471180554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45997.792471180554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45997.792471180554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45997.792471180554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45997.792471180554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45997.792471180554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45997.792471180554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45997.792471180554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45997.792471180554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45997.792471180554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45997.792471180554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45997.792471180554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45997.792471180554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45997.792471180554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45997.792471180554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45997.792471180554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45997.792471180554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45997.792471180554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45997.792471180554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45997.792471180554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45997.792471180554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45997.792471180554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45997.792471180554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45997.792471180554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45997.792471180554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45997.792471180554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45997.792471180554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45997.792471180554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45997.792471180554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45997.792471180554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45997.792471180554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45997.792471180554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45997.792471180554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45997.792471180554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45997.792471180554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45997.792471180554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45997.792471180554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45997.792471180554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45997.792471180554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45997.792471180554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45997.792471180554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45997.792471180554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45997.792471180554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45997.792471180554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45997.792471180554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45997.792471180554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45997.792471180554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45997.792471180554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45997.792471180554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45997.792471180554</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2"/>
  <sheetViews>
    <sheetView tabSelected="1" workbookViewId="0">
      <selection activeCell="A10" sqref="A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294.31175358795736</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62" ca="1" si="0">IFERROR(NOW()-F3,"")</f>
        <v>0.30046886573836673</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39111</v>
      </c>
      <c r="F4" s="91">
        <v>45997.533333333333</v>
      </c>
      <c r="G4" s="92">
        <f t="shared" ca="1" si="0"/>
        <v>0.25913784722069977</v>
      </c>
      <c r="H4" s="91">
        <v>45997.522280092591</v>
      </c>
      <c r="I4" s="107" t="str">
        <f>IFERROR(VLOOKUP(D4,DB!A:F,6,0),"")</f>
        <v>Generator-SG</v>
      </c>
      <c r="J4" s="107" t="str">
        <f>IFERROR(VLOOKUP(D4,DB!A:G,7,0),"")</f>
        <v>Good</v>
      </c>
      <c r="K4" s="93" t="s">
        <v>39126</v>
      </c>
      <c r="L4" s="87" t="str">
        <f>IFERROR(VLOOKUP(D4,DB!A:I,9,0),"")</f>
        <v>Latis</v>
      </c>
    </row>
    <row r="5" spans="1:16" ht="15" customHeight="1">
      <c r="A5" s="157" t="s">
        <v>39127</v>
      </c>
      <c r="B5" s="107" t="str">
        <f>IFERROR(VLOOKUP(D5,DB!A:K,11,0),"")</f>
        <v>R4</v>
      </c>
      <c r="C5" s="89">
        <v>1</v>
      </c>
      <c r="D5" s="87" t="s">
        <v>28711</v>
      </c>
      <c r="E5" s="90" t="s">
        <v>39106</v>
      </c>
      <c r="F5" s="91">
        <v>45997.738715277781</v>
      </c>
      <c r="G5" s="92">
        <f t="shared" ca="1" si="0"/>
        <v>5.3755902772536501E-2</v>
      </c>
      <c r="H5" s="91">
        <v>45997.732708333337</v>
      </c>
      <c r="I5" s="107" t="str">
        <f>IFERROR(VLOOKUP(D5,DB!A:F,6,0),"")</f>
        <v>SCECO</v>
      </c>
      <c r="J5" s="107" t="str">
        <f>IFERROR(VLOOKUP(D5,DB!A:G,7,0),"")</f>
        <v>Vandalized</v>
      </c>
      <c r="K5" s="93" t="s">
        <v>39128</v>
      </c>
      <c r="L5" s="87" t="str">
        <f>IFERROR(VLOOKUP(D5,DB!A:I,9,0),"")</f>
        <v>Latis</v>
      </c>
    </row>
    <row r="6" spans="1:16" ht="15" customHeight="1">
      <c r="A6" s="107" t="s">
        <v>39129</v>
      </c>
      <c r="B6" s="107" t="str">
        <f>IFERROR(VLOOKUP(D6,DB!A:K,11,0),"")</f>
        <v>R4</v>
      </c>
      <c r="C6" s="89">
        <v>1</v>
      </c>
      <c r="D6" s="87" t="s">
        <v>37224</v>
      </c>
      <c r="E6" s="90" t="s">
        <v>39106</v>
      </c>
      <c r="F6" s="91">
        <v>45997.791261574072</v>
      </c>
      <c r="G6" s="92">
        <f t="shared" ca="1" si="0"/>
        <v>1.2096064820070751E-3</v>
      </c>
      <c r="H6" s="91">
        <v>45997.75136574074</v>
      </c>
      <c r="I6" s="107" t="str">
        <f>IFERROR(VLOOKUP(D6,DB!A:F,6,0),"")</f>
        <v>SCECO</v>
      </c>
      <c r="J6" s="107" t="str">
        <f>IFERROR(VLOOKUP(D6,DB!A:G,7,0),"")</f>
        <v>Dead</v>
      </c>
      <c r="K6" s="93" t="s">
        <v>39130</v>
      </c>
      <c r="L6" s="87" t="str">
        <f>IFERROR(VLOOKUP(D6,DB!A:I,9,0),"")</f>
        <v>Latis</v>
      </c>
    </row>
    <row r="7" spans="1:16" ht="15" customHeight="1">
      <c r="A7" s="107"/>
      <c r="B7" s="107" t="str">
        <f>IFERROR(VLOOKUP(D7,DB!A:K,11,0),"")</f>
        <v/>
      </c>
      <c r="C7" s="89"/>
      <c r="D7" s="87"/>
      <c r="E7" s="90"/>
      <c r="F7" s="91"/>
      <c r="G7" s="92">
        <f t="shared" ca="1" si="0"/>
        <v>45997.792471180554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45997.792471180554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45997.792471180554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45997.792471180554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45997.792471180554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45997.792471180554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45997.792471180554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45997.792471180554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45997.792471180554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45997.792471180554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45997.792471180554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45997.792471180554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45997.792471180554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45997.792471180554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45997.792471180554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45997.792471180554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45997.792471180554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45997.792471180554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45997.792471180554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45997.792471180554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45997.792471180554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45997.792471180554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45997.792471180554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45997.792471180554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45997.792471180554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45997.792471180554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45997.792471180554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45997.792471180554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45997.792471180554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45997.792471180554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45997.792471180554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45997.792471180554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45997.792471180554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45997.792471180554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45997.792471180554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45997.792471180554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45997.792471180554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45997.792471180554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45997.792471180554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45997.792471180554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45997.792471180554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45997.792471180554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45997.792471180554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45997.792471180554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45997.792471180554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45997.792471180554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45997.792471180554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45997.792471180554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45997.792471180554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45997.792471180554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45997.792471180554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45997.792471180554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45997.792471180554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45997.792471180554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45997.792471180554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45997.792471180554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ref="G63:G126" ca="1" si="1">IFERROR(NOW()-F63,"")</f>
        <v>45997.792471180554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45997.792471180554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45997.792471180554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45997.792471180554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45997.792471180554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45997.792471180554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45997.792471180554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45997.792471180554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45997.792471180554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45997.792471180554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45997.792471180554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45997.792471180554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45997.792471180554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45997.792471180554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45997.792471180554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45997.792471180554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45997.792471180554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45997.792471180554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45997.792471180554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45997.792471180554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45997.792471180554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45997.792471180554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45997.792471180554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45997.792471180554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45997.792471180554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45997.792471180554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45997.792471180554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45997.792471180554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45997.792471180554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45997.792471180554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45997.792471180554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45997.792471180554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45997.792471180554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45997.792471180554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45997.792471180554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45997.792471180554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45997.792471180554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45997.792471180554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45997.792471180554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45997.792471180554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45997.792471180554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45997.792471180554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45997.792471180554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45997.792471180554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45997.792471180554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45997.792471180554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45997.792471180554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45997.792471180554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45997.792471180554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45997.792471180554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45997.792471180554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45997.792471180554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45997.792471180554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45997.792471180554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45997.792471180554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45997.792471180554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45997.792471180554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45997.792471180554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45997.792471180554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45997.792471180554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45997.792471180554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45997.792471180554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45997.792471180554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45997.792471180554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ref="G127:G172" ca="1" si="2">IFERROR(NOW()-F127,"")</f>
        <v>45997.792471180554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45997.792471180554</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45997.792471180554</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45997.792471180554</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45997.792471180554</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45997.792471180554</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45997.792471180554</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45997.792471180554</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45997.792471180554</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45997.792471180554</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45997.792471180554</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45997.792471180554</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45997.792471180554</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45997.792471180554</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45997.792471180554</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45997.792471180554</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45997.792471180554</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45997.792471180554</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45997.792471180554</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45997.792471180554</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45997.792471180554</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45997.792471180554</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45997.792471180554</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45997.792471180554</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45997.792471180554</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45997.792471180554</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45997.792471180554</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45997.792471180554</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45997.792471180554</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45997.792471180554</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45997.792471180554</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45997.792471180554</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45997.792471180554</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45997.792471180554</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45997.792471180554</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45997.792471180554</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45997.792471180554</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45997.792471180554</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45997.792471180554</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45997.792471180554</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45997.792471180554</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45997.792471180554</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45997.792471180554</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45997.792471180554</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45997.792471180554</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45997.792471180554</v>
      </c>
      <c r="H172" s="91"/>
      <c r="I172" s="107" t="str">
        <f>IFERROR(VLOOKUP(D172,DB!A:F,6,0),"")</f>
        <v/>
      </c>
      <c r="J172" s="107" t="str">
        <f>IFERROR(VLOOKUP(D172,DB!A:G,7,0),"")</f>
        <v/>
      </c>
      <c r="K172" s="93"/>
      <c r="L172" s="87" t="str">
        <f>IFERROR(VLOOKUP(D172,DB!A:I,9,0),"")</f>
        <v/>
      </c>
    </row>
  </sheetData>
  <dataValidations count="2">
    <dataValidation allowBlank="1" showInputMessage="1" showErrorMessage="1" sqref="E1" xr:uid="{A4F81451-56CC-4543-9497-104C4E44EE4B}"/>
    <dataValidation type="list" allowBlank="1" showInputMessage="1" showErrorMessage="1" sqref="E2:E1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D6" sqref="D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105.96041099536524</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39111</v>
      </c>
      <c r="F3" s="38">
        <v>45926.188877314817</v>
      </c>
      <c r="G3" s="102">
        <f t="shared" ref="G3" ca="1" si="0">IFERROR(NOW()-F3,"")</f>
        <v>71.603593865736912</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39111</v>
      </c>
      <c r="F4" s="104">
        <v>45948.661111111112</v>
      </c>
      <c r="G4" s="105">
        <f t="shared" ref="G4" ca="1" si="1">IFERROR(NOW()-F4,"")</f>
        <v>49.131360069441143</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16.419172569439979</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0.68498275462479796</v>
      </c>
      <c r="H6" s="38">
        <v>45997.093599537038</v>
      </c>
      <c r="I6" s="37" t="str">
        <f>IFERROR(VLOOKUP(D6,DB!A:F,6,0),"")</f>
        <v>SCECO</v>
      </c>
      <c r="J6" s="37" t="str">
        <f>IFERROR(VLOOKUP(D6,DB!A:G,7,0),"")</f>
        <v>In progress</v>
      </c>
      <c r="K6" s="37" t="s">
        <v>39140</v>
      </c>
      <c r="L6" s="37" t="str">
        <f>IFERROR(VLOOKUP(D6,DB!A:I,9,0),"")</f>
        <v>Latis</v>
      </c>
    </row>
    <row r="7" spans="1:13">
      <c r="A7" s="37"/>
      <c r="B7" s="37" t="str">
        <f>IFERROR(VLOOKUP(D7,DB!A:K,11,0),"")</f>
        <v/>
      </c>
      <c r="C7" s="37"/>
      <c r="D7" s="37"/>
      <c r="E7" s="37"/>
      <c r="F7" s="38"/>
      <c r="G7" s="131">
        <f t="shared" ref="G7:G35" ca="1" si="3">IFERROR(NOW()-F7,"")</f>
        <v>45997.792471180554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45997.792471180554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45997.792471180554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45997.792471180554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45997.792471180554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45997.792471180554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45997.792471180554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45997.792471180554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45997.792471180554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45997.792471180554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45997.792471180554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45997.792471180554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45997.792471180554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45997.792471180554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45997.792471180554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45997.792471180554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45997.792471180554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45997.792471180554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45997.792471180554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45997.792471180554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45997.792471180554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45997.792471180554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45997.792471180554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45997.792471180554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45997.792471180554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45997.792471180554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45997.792471180554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45997.792471180554</v>
      </c>
      <c r="H34" s="38"/>
      <c r="I34" s="37" t="str">
        <f>IFERROR(VLOOKUP(D34,DB!A:F,6,0),"")</f>
        <v/>
      </c>
      <c r="J34" s="37" t="str">
        <f>IFERROR(VLOOKUP(D34,DB!A:G,7,0),"")</f>
        <v/>
      </c>
      <c r="K34" s="37"/>
      <c r="L34" s="37" t="str">
        <f>IFERROR(VLOOKUP(D34,DB!A:I,9,0),"")</f>
        <v/>
      </c>
    </row>
    <row r="35" spans="1:12">
      <c r="A35" s="146"/>
      <c r="B35" s="146" t="str">
        <f>IFERROR(VLOOKUP(D35,DB!A:K,11,0),"")</f>
        <v/>
      </c>
      <c r="C35" s="146"/>
      <c r="D35" s="146"/>
      <c r="E35" s="146"/>
      <c r="F35" s="147"/>
      <c r="G35" s="148">
        <f t="shared" ca="1" si="3"/>
        <v>45997.792471180554</v>
      </c>
      <c r="H35" s="147"/>
      <c r="I35" s="146" t="str">
        <f>IFERROR(VLOOKUP(D35,DB!A:F,6,0),"")</f>
        <v/>
      </c>
      <c r="J35" s="146" t="str">
        <f>IFERROR(VLOOKUP(D35,DB!A:G,7,0),"")</f>
        <v/>
      </c>
      <c r="K35" s="146"/>
      <c r="L35" s="146" t="str">
        <f>IFERROR(VLOOKUP(D35,DB!A:I,9,0),"")</f>
        <v/>
      </c>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6"/>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39141</v>
      </c>
      <c r="B2" s="115" t="str">
        <f>IFERROR(VLOOKUP(D2,DB!A:K,11,0),"")</f>
        <v>R6</v>
      </c>
      <c r="C2" s="116">
        <v>1</v>
      </c>
      <c r="D2" s="115" t="s">
        <v>39071</v>
      </c>
      <c r="E2" s="138" t="s">
        <v>39106</v>
      </c>
      <c r="F2" s="117">
        <v>45997.752314814818</v>
      </c>
      <c r="G2" s="72">
        <f t="shared" ref="G2:G40" ca="1" si="0">IFERROR(NOW()-F2,"-")</f>
        <v>4.0156134258722886E-2</v>
      </c>
      <c r="H2" s="117">
        <v>45997.752314814818</v>
      </c>
      <c r="I2" s="115" t="str">
        <f>IFERROR(VLOOKUP(D2,DB!A:F,6,0),"")</f>
        <v>Generator-SG</v>
      </c>
      <c r="J2" s="115" t="str">
        <f>IFERROR(VLOOKUP(D2,DB!A:G,7,0),"")</f>
        <v>&lt;No BB&gt;</v>
      </c>
      <c r="K2" s="118" t="s">
        <v>39142</v>
      </c>
      <c r="L2" s="133" t="str">
        <f>IFERROR(VLOOKUP(D2,DB!A:I,9,0),"")</f>
        <v>Latis</v>
      </c>
    </row>
    <row r="3" spans="1:16382" ht="31.5" customHeight="1">
      <c r="A3" s="114"/>
      <c r="B3" s="115" t="str">
        <f>IFERROR(VLOOKUP(D3,DB!A:K,11,0),"")</f>
        <v/>
      </c>
      <c r="C3" s="116"/>
      <c r="D3" s="115"/>
      <c r="E3" s="138"/>
      <c r="F3" s="117"/>
      <c r="G3" s="72">
        <f t="shared" ca="1" si="0"/>
        <v>45997.792470949076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45997.792470949076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45997.792470949076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45997.792470949076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45997.792470949076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45997.792470949076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45997.792470949076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45997.792470949076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45997.792470949076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45997.792470949076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45997.792470949076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45997.792470949076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45997.792470949076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45997.792470949076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45997.792470949076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45997.792470949076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45997.792470949076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45997.792470949076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45997.792470949076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45997.792470949076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45997.792470949076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45997.792470949076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45997.792470949076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45997.792470949076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45997.792470949076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45997.792470949076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45997.792470949076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45997.792470949076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45997.792470949076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45997.792470949076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45997.792470949076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45997.792470949076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45997.792470949076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45997.792470949076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45997.792470949076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45997.792470949076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45997.792470949076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45997.792470949076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ref="G41:G104" ca="1" si="1">IFERROR(NOW()-F41,"-")</f>
        <v>45997.792470949076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45997.792470949076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45997.792470949076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45997.792470949076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45997.792470949076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45997.792470949076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45997.792470949076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45997.792470949076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45997.792470949076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45997.792470949076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45997.792470949076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45997.792470949076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45997.792470949076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45997.792470949076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45997.792470949076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45997.792470949076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45997.792470949076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45997.792470949076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45997.792470949076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45997.792470949076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45997.792470949076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45997.792470949076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45997.792470949076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45997.792470949076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45997.792470949076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45997.792470949076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45997.792470949076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45997.792470949076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45997.792470949076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45997.792470949076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45997.792470949076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45997.792470949076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45997.792470949076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45997.792470949076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45997.792470949076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45997.792470949076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45997.792470949076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45997.792470949076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45997.792470949076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45997.792470949076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45997.792470949076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45997.792470949076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45997.792470949076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45997.792470949076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45997.792470949076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45997.792470949076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45997.792470949076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45997.792470949076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45997.792470949076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45997.792470949076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45997.792470949076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45997.792470949076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45997.792470949076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45997.792470949076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45997.792470949076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45997.792470949076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45997.792470949076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45997.792470949076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45997.792470949076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45997.792470949076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45997.792470949076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45997.792470949076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45997.792470949076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45997.792470949076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ref="G105:G168" ca="1" si="2">IFERROR(NOW()-F105,"-")</f>
        <v>45997.792470949076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45997.792470949076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45997.792470949076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45997.792470949076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45997.792470949076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45997.792470949076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45997.792470949076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45997.792470949076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45997.792470949076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45997.792470949076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45997.792470949076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45997.792470949076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45997.792470949076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45997.792470949076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45997.792470949076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45997.792470949076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45997.792470949076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45997.792470949076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45997.792470949076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45997.792470949076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45997.792470949076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45997.792470949076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45997.792470949076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45997.792470949076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45997.792470949076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45997.792470949076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45997.792470949076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45997.792470949076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45997.792470949076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45997.792470949076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45997.792470949076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45997.792470949076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45997.792470949076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45997.792470949076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45997.792470949076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45997.792470949076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45997.792470949076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45997.792470949076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45997.792470949076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45997.792470949076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45997.792470949076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45997.792470949076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45997.792470949076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45997.792470949076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45997.792470949076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45997.792470949076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45997.792470949076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45997.792470949076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45997.792470949076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45997.792470949076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45997.792470949076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45997.792470949076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45997.792470949076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45997.792470949076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45997.792470949076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45997.792470949076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45997.792470949076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45997.792470949076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45997.792471180554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45997.792471180554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45997.792471180554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45997.792471180554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45997.792471180554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45997.792471180554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ref="G169:G232" ca="1" si="3">IFERROR(NOW()-F169,"-")</f>
        <v>45997.792471180554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45997.792471180554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45997.792471180554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45997.792471180554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45997.792471180554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45997.792471180554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45997.792471180554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45997.792471180554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45997.792471180554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45997.792471180554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45997.792471180554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45997.792471180554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45997.792471180554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45997.792471180554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45997.792471180554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45997.792471180554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45997.792471180554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45997.792471180554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45997.792471180554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45997.792471180554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45997.792471180554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45997.792471180554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45997.792471180554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45997.792471180554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45997.792471180554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45997.792471180554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45997.792471180554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45997.792471180554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45997.792471180554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45997.792471180554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45997.792471180554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45997.792471180554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45997.792471180554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45997.792471180554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45997.792471180554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45997.792471180554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45997.792471180554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45997.792471180554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45997.792471180554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45997.792471180554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45997.792471180554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45997.792471180554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45997.792471180554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45997.792471180554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45997.792471180554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45997.792471180554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45997.792471180554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45997.792471180554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45997.792471180554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45997.792471180554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45997.792471180554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45997.792471180554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45997.792471180554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45997.792471180554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45997.792471180554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45997.792471180554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45997.792471180554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45997.792471180554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45997.792471180554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45997.792471180554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45997.792471180554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45997.792471180554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45997.792471180554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45997.792471180554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ref="G233:G296" ca="1" si="4">IFERROR(NOW()-F233,"-")</f>
        <v>45997.792471180554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45997.792471180554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45997.792471180554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45997.792471180554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45997.792471180554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45997.792471180554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45997.792471180554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45997.792471180554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45997.792471180554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45997.792471180554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45997.792471180554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45997.792471180554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45997.792471180554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45997.792471180554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45997.792471180554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45997.792471180554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45997.792471180554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45997.792471180554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45997.792471180554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45997.792471180554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45997.792471180554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45997.792471180554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45997.792471180554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45997.792471180554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45997.792471180554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45997.792471180554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45997.792471180554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45997.792471180554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45997.792471180554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45997.792471180554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45997.792471180554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45997.792471180554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45997.792471180554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45997.792471180554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45997.792471180554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45997.792471180554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45997.792471180554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45997.792471180554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45997.792471180554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45997.792471180554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45997.792471180554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45997.792471180554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45997.792471180554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45997.792471180554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45997.792471180554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45997.792471180554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45997.792471180554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45997.792471180554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45997.792471180554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45997.792471180554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45997.792471180554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45997.792471180554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45997.792471180554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45997.792471180554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45997.792471180554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45997.792471180554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45997.792471180554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45997.792471180554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45997.792471180554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45997.792471180554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45997.792471180554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45997.792471180554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45997.792471180554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45997.792471180554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ref="G297:G360" ca="1" si="5">IFERROR(NOW()-F297,"-")</f>
        <v>45997.792471180554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45997.792471180554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45997.792471180554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45997.792471180554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45997.792471180554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45997.792471180554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45997.792471180554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45997.792471180554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45997.792471180554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45997.792471180554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45997.792471180554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45997.792471180554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45997.792471180554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45997.792471180554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45997.792471180554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45997.792471180554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45997.792471180554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45997.792471180554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45997.792471180554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45997.792471180554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45997.792471180554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45997.792471180554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45997.792471180554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45997.792471180554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45997.792471180554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45997.792471180554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45997.792471180554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45997.792471180554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45997.792471180554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45997.792471180554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45997.792471180554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45997.792471180554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45997.792471180554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45997.792471180554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45997.792471180554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45997.792471180554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45997.792471180554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45997.792471180554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45997.792471180554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45997.792471180554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45997.792471180554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45997.792471180554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45997.792471180554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45997.792471180554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45997.792471180554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45997.792471180554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45997.792471180554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45997.792471180554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45997.792471180554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45997.792471180554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45997.792471180554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45997.792471180554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45997.792471180554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45997.792471180554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45997.792471180554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45997.792471180554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45997.792471180554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45997.792471180554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45997.792471180554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45997.792471180554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45997.792471180554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45997.792471180554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45997.792471180554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45997.792471180554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ref="G361:G424" ca="1" si="6">IFERROR(NOW()-F361,"-")</f>
        <v>45997.792471180554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45997.792471180554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45997.792471180554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45997.792471180554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45997.792471180554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45997.792471180554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45997.792471180554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45997.792471180554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45997.792471180554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45997.792471180554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45997.792471180554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45997.792471180554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45997.792471180554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45997.792471180554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45997.792471180554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45997.792471180554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45997.792471180554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45997.792471180554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45997.792471180554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45997.792471180554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45997.792471180554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45997.792471180554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45997.792471180554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45997.792471180554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45997.792471180554</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45997.792471180554</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45997.792471180554</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45997.792471180554</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45997.792471180554</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45997.792471180554</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45997.792471180554</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45997.792471180554</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45997.792471180554</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45997.792471180554</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45997.792471180554</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45997.792471180554</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45997.792471180554</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45997.792471180554</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45997.792471180554</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45997.792471180554</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45997.792471180554</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45997.792471180554</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45997.792471180554</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45997.792471180554</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45997.792471180554</v>
      </c>
      <c r="H405" s="117"/>
      <c r="I405" s="115" t="str">
        <f>IFERROR(VLOOKUP(D405,DB!A:F,6,0),"")</f>
        <v/>
      </c>
      <c r="J405" s="115" t="str">
        <f>IFERROR(VLOOKUP(D405,DB!A:G,7,0),"")</f>
        <v/>
      </c>
      <c r="K405" s="118"/>
      <c r="L405" s="133" t="str">
        <f>IFERROR(VLOOKUP(D405,DB!A:I,9,0),"")</f>
        <v/>
      </c>
    </row>
    <row r="406" spans="1:12" ht="31.5" customHeight="1">
      <c r="A406" s="139"/>
      <c r="B406" s="140" t="str">
        <f>IFERROR(VLOOKUP(D406,DB!A:K,11,0),"")</f>
        <v/>
      </c>
      <c r="C406" s="141"/>
      <c r="D406" s="140"/>
      <c r="E406" s="138"/>
      <c r="F406" s="142"/>
      <c r="G406" s="143">
        <f t="shared" ca="1" si="6"/>
        <v>45997.792471180554</v>
      </c>
      <c r="H406" s="142"/>
      <c r="I406" s="140" t="str">
        <f>IFERROR(VLOOKUP(D406,DB!A:F,6,0),"")</f>
        <v/>
      </c>
      <c r="J406" s="140" t="str">
        <f>IFERROR(VLOOKUP(D406,DB!A:G,7,0),"")</f>
        <v/>
      </c>
      <c r="K406" s="144"/>
      <c r="L406" s="145" t="str">
        <f>IFERROR(VLOOKUP(D406,DB!A:I,9,0),"")</f>
        <v/>
      </c>
    </row>
  </sheetData>
  <dataValidations count="2">
    <dataValidation allowBlank="1" showInputMessage="1" showErrorMessage="1" sqref="E1" xr:uid="{9E1BC488-8814-4F8A-8DBE-742B3278AB71}"/>
    <dataValidation type="list" allowBlank="1" showInputMessage="1" showErrorMessage="1" sqref="E2:E40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2025-12-06T16:03:29Z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